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พ 63 เทอม 2\ม.1\"/>
    </mc:Choice>
  </mc:AlternateContent>
  <bookViews>
    <workbookView xWindow="120" yWindow="45" windowWidth="15270" windowHeight="5865" firstSheet="6" activeTab="10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I21" i="3" l="1"/>
  <c r="N21" i="3"/>
  <c r="N16" i="3"/>
  <c r="M16" i="3"/>
  <c r="L16" i="3"/>
  <c r="K16" i="3"/>
  <c r="J16" i="3"/>
  <c r="F8" i="3" l="1"/>
  <c r="AG42" i="17" l="1"/>
  <c r="AK42" i="17"/>
  <c r="AG41" i="17"/>
  <c r="AK41" i="17"/>
  <c r="AG40" i="17"/>
  <c r="AH40" i="17" s="1"/>
  <c r="AK40" i="17"/>
  <c r="AG39" i="17"/>
  <c r="AK39" i="17"/>
  <c r="AG21" i="17"/>
  <c r="AK21" i="17"/>
  <c r="C21" i="3"/>
  <c r="B21" i="3"/>
  <c r="D21" i="3"/>
  <c r="AH42" i="17" l="1"/>
  <c r="AI42" i="17" s="1"/>
  <c r="AH41" i="17"/>
  <c r="AI41" i="17" s="1"/>
  <c r="AI40" i="17"/>
  <c r="AJ40" i="17" s="1"/>
  <c r="AH39" i="17"/>
  <c r="AI39" i="17" s="1"/>
  <c r="AH21" i="17"/>
  <c r="AI21" i="17" s="1"/>
  <c r="AG38" i="17"/>
  <c r="AH38" i="17" s="1"/>
  <c r="AK38" i="17"/>
  <c r="AB46" i="6"/>
  <c r="AC46" i="6" s="1"/>
  <c r="AF46" i="6"/>
  <c r="AB45" i="6"/>
  <c r="AC45" i="6" s="1"/>
  <c r="AF45" i="6"/>
  <c r="AG46" i="7"/>
  <c r="AH46" i="7" s="1"/>
  <c r="AK46" i="7"/>
  <c r="AG45" i="7"/>
  <c r="AH45" i="7" s="1"/>
  <c r="AK45" i="7"/>
  <c r="AJ42" i="17" l="1"/>
  <c r="AJ41" i="17"/>
  <c r="AJ39" i="17"/>
  <c r="AJ21" i="17"/>
  <c r="AI38" i="17"/>
  <c r="AJ38" i="17" s="1"/>
  <c r="AD46" i="6"/>
  <c r="AE46" i="6" s="1"/>
  <c r="AD45" i="6"/>
  <c r="AE45" i="6" s="1"/>
  <c r="AI46" i="7"/>
  <c r="AI45" i="7"/>
  <c r="X3" i="16"/>
  <c r="H3" i="16"/>
  <c r="C3" i="16"/>
  <c r="AJ46" i="7" l="1"/>
  <c r="AJ45" i="7"/>
  <c r="V10" i="16" l="1"/>
  <c r="W10" i="16" s="1"/>
  <c r="X10" i="16" s="1"/>
  <c r="V11" i="16"/>
  <c r="W11" i="16" s="1"/>
  <c r="X11" i="16" s="1"/>
  <c r="V12" i="16"/>
  <c r="W12" i="16" s="1"/>
  <c r="X12" i="16" s="1"/>
  <c r="V9" i="16"/>
  <c r="W9" i="16" s="1"/>
  <c r="X9" i="16" s="1"/>
  <c r="V8" i="16"/>
  <c r="W8" i="16" s="1"/>
  <c r="V7" i="16"/>
  <c r="W7" i="16" s="1"/>
  <c r="L21" i="3" l="1"/>
  <c r="J21" i="3"/>
  <c r="X8" i="16"/>
  <c r="M21" i="3"/>
  <c r="AG44" i="7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F9" i="11"/>
  <c r="K9" i="11"/>
  <c r="AE10" i="11"/>
  <c r="AE9" i="11"/>
  <c r="Z9" i="11"/>
  <c r="U11" i="11"/>
  <c r="U12" i="11"/>
  <c r="U13" i="11"/>
  <c r="P11" i="11"/>
  <c r="P12" i="11"/>
  <c r="P13" i="11"/>
  <c r="K11" i="11"/>
  <c r="K12" i="11"/>
  <c r="K13" i="11"/>
  <c r="F11" i="11"/>
  <c r="F12" i="11"/>
  <c r="F13" i="11"/>
  <c r="U10" i="11"/>
  <c r="U9" i="11"/>
  <c r="P9" i="11"/>
  <c r="P10" i="11"/>
  <c r="K10" i="11"/>
  <c r="F10" i="11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G36" i="7"/>
  <c r="AG37" i="7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X3" i="6"/>
  <c r="Y3" i="15" s="1"/>
  <c r="P3" i="15"/>
  <c r="F3" i="6"/>
  <c r="AE11" i="11"/>
  <c r="AE12" i="11"/>
  <c r="AE13" i="11"/>
  <c r="J11" i="16"/>
  <c r="K11" i="16" s="1"/>
  <c r="J12" i="16"/>
  <c r="K12" i="16" s="1"/>
  <c r="L12" i="16" s="1"/>
  <c r="J10" i="16"/>
  <c r="K10" i="16" s="1"/>
  <c r="L10" i="16" s="1"/>
  <c r="J9" i="16"/>
  <c r="K9" i="16" s="1"/>
  <c r="L9" i="16" s="1"/>
  <c r="J8" i="16"/>
  <c r="K8" i="16" s="1"/>
  <c r="J7" i="16"/>
  <c r="K7" i="16" s="1"/>
  <c r="Z13" i="11"/>
  <c r="Z12" i="11"/>
  <c r="Z11" i="11"/>
  <c r="Z10" i="1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AF16" i="6"/>
  <c r="AF15" i="6"/>
  <c r="AF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9" i="6"/>
  <c r="C3" i="6"/>
  <c r="C3" i="7" s="1"/>
  <c r="A1" i="6"/>
  <c r="H28" i="5"/>
  <c r="H27" i="5"/>
  <c r="G26" i="5"/>
  <c r="E26" i="5"/>
  <c r="D25" i="5"/>
  <c r="C12" i="3"/>
  <c r="C11" i="3"/>
  <c r="J10" i="3"/>
  <c r="B10" i="3"/>
  <c r="N9" i="3"/>
  <c r="B9" i="3"/>
  <c r="N8" i="3"/>
  <c r="J8" i="3"/>
  <c r="C8" i="3"/>
  <c r="G21" i="3" l="1"/>
  <c r="H21" i="3"/>
  <c r="F9" i="15"/>
  <c r="J10" i="15"/>
  <c r="F12" i="15"/>
  <c r="J13" i="15"/>
  <c r="F10" i="15"/>
  <c r="F13" i="15"/>
  <c r="J9" i="15"/>
  <c r="J11" i="15"/>
  <c r="F11" i="15"/>
  <c r="M11" i="15" s="1"/>
  <c r="V11" i="15" s="1"/>
  <c r="W11" i="15" s="1"/>
  <c r="J12" i="15"/>
  <c r="AA9" i="12"/>
  <c r="E21" i="3"/>
  <c r="A8" i="16"/>
  <c r="A9" i="17"/>
  <c r="AH37" i="7"/>
  <c r="AH35" i="7"/>
  <c r="W9" i="12"/>
  <c r="W11" i="12"/>
  <c r="W12" i="12"/>
  <c r="AC10" i="6"/>
  <c r="W10" i="12"/>
  <c r="AC36" i="6"/>
  <c r="AC26" i="6"/>
  <c r="AC24" i="6"/>
  <c r="AC22" i="6"/>
  <c r="AC19" i="6"/>
  <c r="AC17" i="6"/>
  <c r="AC15" i="6"/>
  <c r="AC13" i="6"/>
  <c r="W13" i="12"/>
  <c r="AC38" i="6"/>
  <c r="AC39" i="6"/>
  <c r="AC40" i="6"/>
  <c r="AC41" i="6"/>
  <c r="AC42" i="6"/>
  <c r="AC43" i="6"/>
  <c r="AC44" i="6"/>
  <c r="AA11" i="12"/>
  <c r="AC33" i="6"/>
  <c r="AC31" i="6"/>
  <c r="AD31" i="6" s="1"/>
  <c r="AC29" i="6"/>
  <c r="AC25" i="6"/>
  <c r="AC20" i="6"/>
  <c r="AC21" i="6"/>
  <c r="AA10" i="12"/>
  <c r="AA12" i="12"/>
  <c r="AA13" i="12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I29" i="17" s="1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H36" i="7"/>
  <c r="AH33" i="7"/>
  <c r="AI30" i="7"/>
  <c r="AH29" i="7"/>
  <c r="AH26" i="7"/>
  <c r="AH22" i="7"/>
  <c r="AH17" i="7"/>
  <c r="AH13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M7" i="16"/>
  <c r="N7" i="16" s="1"/>
  <c r="O7" i="16" s="1"/>
  <c r="D8" i="16"/>
  <c r="H26" i="5"/>
  <c r="H29" i="5" s="1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F33" i="11"/>
  <c r="AF32" i="11"/>
  <c r="AG32" i="11" s="1"/>
  <c r="AD3" i="7"/>
  <c r="AA8" i="12"/>
  <c r="B11" i="15"/>
  <c r="A12" i="17"/>
  <c r="B13" i="7"/>
  <c r="B9" i="7"/>
  <c r="L8" i="16"/>
  <c r="AD3" i="17"/>
  <c r="B12" i="17"/>
  <c r="AB3" i="12"/>
  <c r="A10" i="15"/>
  <c r="P7" i="16"/>
  <c r="D10" i="16"/>
  <c r="N12" i="16"/>
  <c r="B10" i="17"/>
  <c r="A12" i="12"/>
  <c r="D12" i="16"/>
  <c r="M3" i="12"/>
  <c r="B12" i="12"/>
  <c r="AI17" i="11"/>
  <c r="B11" i="7"/>
  <c r="A10" i="17"/>
  <c r="A10" i="12"/>
  <c r="B11" i="12"/>
  <c r="AI19" i="11"/>
  <c r="AF26" i="11"/>
  <c r="AG26" i="11" s="1"/>
  <c r="AH26" i="11" s="1"/>
  <c r="AI29" i="11"/>
  <c r="AI31" i="11"/>
  <c r="A9" i="7"/>
  <c r="A11" i="12"/>
  <c r="A11" i="11"/>
  <c r="AF29" i="11"/>
  <c r="AG29" i="11" s="1"/>
  <c r="AH29" i="11" s="1"/>
  <c r="C3" i="12"/>
  <c r="C3" i="11"/>
  <c r="B9" i="11"/>
  <c r="A10" i="11"/>
  <c r="B13" i="11"/>
  <c r="AI13" i="11"/>
  <c r="AI22" i="11"/>
  <c r="C3" i="15"/>
  <c r="A11" i="15"/>
  <c r="B12" i="15"/>
  <c r="B9" i="16"/>
  <c r="B10" i="16"/>
  <c r="B11" i="16"/>
  <c r="AF17" i="11"/>
  <c r="AG17" i="11" s="1"/>
  <c r="AH17" i="11" s="1"/>
  <c r="A11" i="7"/>
  <c r="L3" i="11"/>
  <c r="B10" i="11"/>
  <c r="N3" i="15"/>
  <c r="A12" i="16"/>
  <c r="AF13" i="11"/>
  <c r="AG13" i="11" s="1"/>
  <c r="AH13" i="11" s="1"/>
  <c r="B10" i="7"/>
  <c r="B12" i="7"/>
  <c r="M3" i="17"/>
  <c r="B9" i="12"/>
  <c r="B13" i="12"/>
  <c r="M3" i="7"/>
  <c r="A10" i="7"/>
  <c r="A12" i="7"/>
  <c r="C3" i="17"/>
  <c r="B9" i="17"/>
  <c r="B11" i="17"/>
  <c r="B13" i="17"/>
  <c r="A9" i="12"/>
  <c r="B10" i="12"/>
  <c r="A13" i="12"/>
  <c r="A9" i="11"/>
  <c r="A13" i="11"/>
  <c r="AI26" i="11"/>
  <c r="AI30" i="11"/>
  <c r="B9" i="15"/>
  <c r="A12" i="15"/>
  <c r="B13" i="15"/>
  <c r="A10" i="16"/>
  <c r="A11" i="16"/>
  <c r="AF22" i="11"/>
  <c r="AG22" i="11" s="1"/>
  <c r="AH22" i="11" s="1"/>
  <c r="A13" i="7"/>
  <c r="A11" i="17"/>
  <c r="A13" i="17"/>
  <c r="AC3" i="11"/>
  <c r="A9" i="15"/>
  <c r="A13" i="15"/>
  <c r="AF25" i="11"/>
  <c r="AG25" i="11" s="1"/>
  <c r="AF20" i="11"/>
  <c r="AG20" i="11" s="1"/>
  <c r="AF16" i="11"/>
  <c r="AG16" i="11" s="1"/>
  <c r="L11" i="16"/>
  <c r="M12" i="16"/>
  <c r="O12" i="16" s="1"/>
  <c r="D11" i="16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I35" i="7" l="1"/>
  <c r="AC32" i="15"/>
  <c r="Z21" i="15"/>
  <c r="M10" i="15"/>
  <c r="V10" i="15" s="1"/>
  <c r="W10" i="15" s="1"/>
  <c r="Z28" i="15"/>
  <c r="AA28" i="15" s="1"/>
  <c r="AB28" i="15" s="1"/>
  <c r="M12" i="15"/>
  <c r="V12" i="15" s="1"/>
  <c r="W12" i="15" s="1"/>
  <c r="AC12" i="15" s="1"/>
  <c r="M9" i="15"/>
  <c r="V9" i="15" s="1"/>
  <c r="W9" i="15" s="1"/>
  <c r="AD42" i="6"/>
  <c r="M13" i="15"/>
  <c r="V13" i="15" s="1"/>
  <c r="AH34" i="11"/>
  <c r="AD40" i="6"/>
  <c r="AD38" i="6"/>
  <c r="AB9" i="12"/>
  <c r="AI37" i="7"/>
  <c r="AJ37" i="7" s="1"/>
  <c r="P8" i="16"/>
  <c r="AD44" i="6"/>
  <c r="AB12" i="12"/>
  <c r="X10" i="12"/>
  <c r="X9" i="12"/>
  <c r="AE31" i="6"/>
  <c r="AD35" i="6"/>
  <c r="AD32" i="6"/>
  <c r="AD29" i="6"/>
  <c r="AD18" i="6"/>
  <c r="AE18" i="6" s="1"/>
  <c r="AD37" i="6"/>
  <c r="AE37" i="6" s="1"/>
  <c r="AD12" i="6"/>
  <c r="Y12" i="12" s="1"/>
  <c r="X12" i="12"/>
  <c r="AD20" i="6"/>
  <c r="AE20" i="6" s="1"/>
  <c r="AD25" i="6"/>
  <c r="AD33" i="6"/>
  <c r="AE33" i="6" s="1"/>
  <c r="AD13" i="6"/>
  <c r="X13" i="12"/>
  <c r="AD17" i="6"/>
  <c r="AD22" i="6"/>
  <c r="AD26" i="6"/>
  <c r="AD36" i="6"/>
  <c r="AD15" i="6"/>
  <c r="AD19" i="6"/>
  <c r="AD24" i="6"/>
  <c r="AD34" i="6"/>
  <c r="AE34" i="6" s="1"/>
  <c r="AD11" i="6"/>
  <c r="Y11" i="12" s="1"/>
  <c r="X11" i="12"/>
  <c r="AD16" i="6"/>
  <c r="AD10" i="6"/>
  <c r="AD28" i="6"/>
  <c r="AE17" i="6"/>
  <c r="AE25" i="6"/>
  <c r="AD21" i="6"/>
  <c r="AD39" i="6"/>
  <c r="AD41" i="6"/>
  <c r="AD43" i="6"/>
  <c r="AJ41" i="7"/>
  <c r="AI33" i="7"/>
  <c r="AI29" i="7"/>
  <c r="AJ25" i="7"/>
  <c r="AI22" i="7"/>
  <c r="AJ22" i="7" s="1"/>
  <c r="AJ20" i="7"/>
  <c r="AJ15" i="7"/>
  <c r="AI13" i="7"/>
  <c r="AJ12" i="7"/>
  <c r="AJ11" i="7"/>
  <c r="AB13" i="12"/>
  <c r="AB10" i="12"/>
  <c r="AB11" i="12"/>
  <c r="AE42" i="6"/>
  <c r="AE40" i="6"/>
  <c r="AE39" i="6"/>
  <c r="AE38" i="6"/>
  <c r="AH8" i="7"/>
  <c r="AD9" i="6"/>
  <c r="AI10" i="7"/>
  <c r="A21" i="3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W8" i="12"/>
  <c r="AH35" i="11"/>
  <c r="AC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I26" i="7"/>
  <c r="AI14" i="7"/>
  <c r="AI23" i="7"/>
  <c r="AJ24" i="7"/>
  <c r="AJ35" i="7"/>
  <c r="AJ28" i="7"/>
  <c r="AI18" i="7"/>
  <c r="AI36" i="7"/>
  <c r="AI27" i="7"/>
  <c r="AJ21" i="7"/>
  <c r="M11" i="16"/>
  <c r="N11" i="16" s="1"/>
  <c r="O11" i="16" s="1"/>
  <c r="P12" i="16"/>
  <c r="AH37" i="11"/>
  <c r="M8" i="16"/>
  <c r="N8" i="16" s="1"/>
  <c r="O8" i="16" s="1"/>
  <c r="AC33" i="15"/>
  <c r="Z8" i="15"/>
  <c r="AA8" i="15" s="1"/>
  <c r="AB8" i="15" s="1"/>
  <c r="AC8" i="15"/>
  <c r="AC36" i="15"/>
  <c r="Z36" i="15"/>
  <c r="AH36" i="11"/>
  <c r="AH20" i="11"/>
  <c r="AH10" i="11"/>
  <c r="AG33" i="11"/>
  <c r="AH33" i="11" s="1"/>
  <c r="AH32" i="11"/>
  <c r="AH25" i="11"/>
  <c r="AH11" i="11"/>
  <c r="D9" i="16"/>
  <c r="P9" i="16" s="1"/>
  <c r="M10" i="16"/>
  <c r="N10" i="16" s="1"/>
  <c r="P10" i="16"/>
  <c r="AF27" i="11"/>
  <c r="AH28" i="11"/>
  <c r="AC16" i="15"/>
  <c r="AI23" i="11"/>
  <c r="AF18" i="11"/>
  <c r="AG18" i="11" s="1"/>
  <c r="AF14" i="11"/>
  <c r="AG14" i="11" s="1"/>
  <c r="AH14" i="11" s="1"/>
  <c r="AF23" i="11"/>
  <c r="AI14" i="11"/>
  <c r="AF30" i="11"/>
  <c r="AG30" i="11" s="1"/>
  <c r="AH30" i="11" s="1"/>
  <c r="AH15" i="11"/>
  <c r="AH16" i="11"/>
  <c r="AI18" i="11"/>
  <c r="AI27" i="11"/>
  <c r="P11" i="16"/>
  <c r="AC15" i="15"/>
  <c r="Z16" i="15"/>
  <c r="AA16" i="15" s="1"/>
  <c r="AC11" i="15"/>
  <c r="AC29" i="15"/>
  <c r="Z11" i="15"/>
  <c r="Z15" i="15"/>
  <c r="AA15" i="15" s="1"/>
  <c r="AB15" i="15" s="1"/>
  <c r="AG12" i="11"/>
  <c r="AH12" i="11" s="1"/>
  <c r="AH9" i="11"/>
  <c r="Z32" i="15" l="1"/>
  <c r="AA32" i="15" s="1"/>
  <c r="AB32" i="15" s="1"/>
  <c r="AC10" i="15"/>
  <c r="AC20" i="15"/>
  <c r="Z20" i="15"/>
  <c r="AA20" i="15" s="1"/>
  <c r="AB20" i="15" s="1"/>
  <c r="Z12" i="15"/>
  <c r="AA12" i="15" s="1"/>
  <c r="AB12" i="15" s="1"/>
  <c r="Z10" i="15"/>
  <c r="AA10" i="15" s="1"/>
  <c r="AB10" i="15" s="1"/>
  <c r="Z9" i="15"/>
  <c r="AA9" i="15" s="1"/>
  <c r="AB9" i="15" s="1"/>
  <c r="AC28" i="15"/>
  <c r="Z24" i="15"/>
  <c r="AA24" i="15" s="1"/>
  <c r="AB24" i="15" s="1"/>
  <c r="Z14" i="15"/>
  <c r="AA14" i="15" s="1"/>
  <c r="AB14" i="15" s="1"/>
  <c r="AC25" i="15"/>
  <c r="AC9" i="15"/>
  <c r="AC14" i="15"/>
  <c r="AE32" i="6"/>
  <c r="Z25" i="15"/>
  <c r="AA25" i="15" s="1"/>
  <c r="AB25" i="15" s="1"/>
  <c r="AC24" i="15"/>
  <c r="AC19" i="15"/>
  <c r="AC21" i="15"/>
  <c r="AA21" i="15"/>
  <c r="AB21" i="15" s="1"/>
  <c r="AE43" i="6"/>
  <c r="AE41" i="6"/>
  <c r="AE44" i="6"/>
  <c r="AE35" i="6"/>
  <c r="AE28" i="6"/>
  <c r="AE21" i="6"/>
  <c r="AE12" i="6"/>
  <c r="Z12" i="12" s="1"/>
  <c r="AJ33" i="7"/>
  <c r="AE16" i="6"/>
  <c r="AE11" i="6"/>
  <c r="Z11" i="12" s="1"/>
  <c r="AE14" i="6"/>
  <c r="AE9" i="6"/>
  <c r="Z9" i="12" s="1"/>
  <c r="Y9" i="12"/>
  <c r="AE36" i="6"/>
  <c r="AE19" i="6"/>
  <c r="AE23" i="6"/>
  <c r="AE27" i="6"/>
  <c r="AE30" i="6"/>
  <c r="AE10" i="6"/>
  <c r="Y10" i="12"/>
  <c r="AE24" i="6"/>
  <c r="AE15" i="6"/>
  <c r="AE26" i="6"/>
  <c r="AE22" i="6"/>
  <c r="Y13" i="12"/>
  <c r="AE13" i="6"/>
  <c r="AE29" i="6"/>
  <c r="AJ35" i="17"/>
  <c r="AJ34" i="7"/>
  <c r="AJ29" i="7"/>
  <c r="AJ13" i="7"/>
  <c r="AJ10" i="7"/>
  <c r="Z33" i="15"/>
  <c r="AA33" i="15" s="1"/>
  <c r="AB33" i="15" s="1"/>
  <c r="AC34" i="15"/>
  <c r="Z35" i="15"/>
  <c r="AA35" i="15" s="1"/>
  <c r="AB35" i="15" s="1"/>
  <c r="AJ33" i="17"/>
  <c r="AJ10" i="17"/>
  <c r="AJ26" i="7"/>
  <c r="AI8" i="7"/>
  <c r="AJ18" i="7"/>
  <c r="AJ36" i="7"/>
  <c r="AJ17" i="7"/>
  <c r="X8" i="12"/>
  <c r="AD8" i="6"/>
  <c r="AJ20" i="17"/>
  <c r="AI8" i="17"/>
  <c r="AJ23" i="7"/>
  <c r="AJ27" i="7"/>
  <c r="AJ14" i="7"/>
  <c r="Z34" i="15"/>
  <c r="AA34" i="15" s="1"/>
  <c r="AB34" i="15" s="1"/>
  <c r="AC26" i="15"/>
  <c r="AC22" i="15"/>
  <c r="Z17" i="15"/>
  <c r="AA17" i="15" s="1"/>
  <c r="AB17" i="15" s="1"/>
  <c r="W13" i="15"/>
  <c r="AA36" i="15"/>
  <c r="AB36" i="15" s="1"/>
  <c r="AC37" i="15"/>
  <c r="Z37" i="15"/>
  <c r="AA37" i="15" s="1"/>
  <c r="O10" i="16"/>
  <c r="Z31" i="15"/>
  <c r="AA31" i="15" s="1"/>
  <c r="AB31" i="15" s="1"/>
  <c r="M9" i="16"/>
  <c r="AG23" i="11"/>
  <c r="AH23" i="11" s="1"/>
  <c r="AG27" i="11"/>
  <c r="AH27" i="11" s="1"/>
  <c r="Z29" i="15"/>
  <c r="AA29" i="15" s="1"/>
  <c r="AH18" i="11"/>
  <c r="AA11" i="15"/>
  <c r="AB11" i="15" s="1"/>
  <c r="AC31" i="15"/>
  <c r="AB16" i="15"/>
  <c r="Z19" i="15" l="1"/>
  <c r="AA19" i="15" s="1"/>
  <c r="AB19" i="15" s="1"/>
  <c r="AC13" i="15"/>
  <c r="Z13" i="12"/>
  <c r="AE8" i="6"/>
  <c r="Z26" i="15"/>
  <c r="AA26" i="15" s="1"/>
  <c r="AB26" i="15" s="1"/>
  <c r="Z10" i="12"/>
  <c r="Z13" i="15"/>
  <c r="AA13" i="15" s="1"/>
  <c r="AB13" i="15" s="1"/>
  <c r="AJ8" i="17"/>
  <c r="Y8" i="12"/>
  <c r="AJ8" i="7"/>
  <c r="AC17" i="15"/>
  <c r="Z22" i="15"/>
  <c r="AA22" i="15" s="1"/>
  <c r="AB22" i="15" s="1"/>
  <c r="AC23" i="15"/>
  <c r="AB37" i="15"/>
  <c r="AC30" i="15"/>
  <c r="Z30" i="15"/>
  <c r="AA30" i="15" s="1"/>
  <c r="AB30" i="15" s="1"/>
  <c r="N9" i="16"/>
  <c r="O9" i="16" s="1"/>
  <c r="AC18" i="15"/>
  <c r="AB29" i="15"/>
  <c r="Z18" i="15"/>
  <c r="AA18" i="15" s="1"/>
  <c r="AB18" i="15" s="1"/>
  <c r="Z8" i="12" l="1"/>
  <c r="Z23" i="15"/>
  <c r="AA23" i="15" s="1"/>
  <c r="I16" i="3"/>
  <c r="G16" i="3" l="1"/>
  <c r="AC27" i="15"/>
  <c r="F16" i="3"/>
  <c r="H16" i="3"/>
  <c r="E16" i="3"/>
  <c r="B16" i="3"/>
  <c r="C16" i="3"/>
  <c r="D16" i="3"/>
  <c r="Z27" i="15"/>
  <c r="AA27" i="15" s="1"/>
  <c r="AB27" i="15" s="1"/>
  <c r="AB23" i="15"/>
  <c r="A16" i="3" l="1"/>
  <c r="C17" i="3" s="1"/>
  <c r="B17" i="3" l="1"/>
  <c r="H17" i="3"/>
  <c r="D17" i="3"/>
  <c r="E17" i="3"/>
  <c r="I17" i="3"/>
  <c r="G17" i="3"/>
  <c r="F17" i="3"/>
</calcChain>
</file>

<file path=xl/sharedStrings.xml><?xml version="1.0" encoding="utf-8"?>
<sst xmlns="http://schemas.openxmlformats.org/spreadsheetml/2006/main" count="380" uniqueCount="193">
  <si>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</si>
  <si>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</si>
  <si>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</si>
  <si>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</si>
  <si>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</si>
  <si>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</si>
  <si>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</si>
  <si>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</si>
  <si>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</si>
  <si>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</si>
  <si>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</si>
  <si>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</si>
  <si>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</si>
  <si>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</si>
  <si>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</si>
  <si>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</si>
  <si>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</si>
  <si>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</si>
  <si>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</si>
  <si>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</si>
  <si>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</si>
  <si>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</si>
  <si>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</si>
  <si>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</si>
  <si>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</si>
  <si>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</si>
  <si>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</si>
  <si>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</si>
  <si>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</si>
  <si>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</si>
  <si>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</si>
  <si>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</si>
  <si>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</si>
  <si>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</si>
  <si>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</si>
  <si>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</si>
  <si>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</si>
  <si>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</si>
  <si>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</si>
  <si>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</si>
  <si>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</si>
  <si>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</si>
  <si>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</si>
  <si>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</si>
  <si>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</si>
  <si>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</si>
  <si>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</si>
  <si>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</si>
  <si>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</si>
  <si>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</si>
  <si>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</si>
  <si>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</si>
  <si>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</si>
  <si>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</si>
  <si>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</si>
  <si>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</si>
  <si>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</si>
  <si>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</si>
  <si>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</si>
  <si>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</si>
  <si>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</si>
  <si>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</si>
  <si>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</si>
  <si>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</si>
  <si>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</si>
  <si>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</si>
  <si>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</si>
  <si>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</si>
  <si>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</si>
  <si>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</si>
  <si>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</si>
  <si>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</si>
  <si>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</si>
  <si>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</si>
  <si>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</si>
  <si>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</si>
  <si>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</si>
  <si>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</si>
  <si>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</si>
  <si>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</si>
  <si>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</si>
  <si>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</si>
  <si>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10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</si>
  <si>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</si>
  <si>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</si>
  <si>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</si>
  <si>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</si>
  <si>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</si>
  <si>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</si>
  <si>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</si>
  <si>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</si>
  <si>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</si>
  <si>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</si>
  <si>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</si>
  <si>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</si>
  <si>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</si>
  <si>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</si>
  <si>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</si>
  <si>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</si>
  <si>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</si>
  <si>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</si>
  <si>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</si>
  <si>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</si>
  <si>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ผลการประเมินอ่าน คิด วิเคราะห์และเขียน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</si>
  <si>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</si>
  <si>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</si>
  <si>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</si>
  <si>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</si>
  <si>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</si>
  <si>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</si>
  <si>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</si>
  <si>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</si>
  <si>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</si>
  <si>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</si>
  <si>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</si>
  <si>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</si>
  <si>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</si>
  <si>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</si>
  <si>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</si>
  <si>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</si>
  <si>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</si>
  <si>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</si>
  <si>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2.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</si>
  <si>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</si>
  <si>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</si>
  <si>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</si>
  <si>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</si>
  <si>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</si>
  <si>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</si>
  <si>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</si>
  <si>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</si>
  <si>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</si>
  <si>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</si>
  <si>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</si>
  <si>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</si>
  <si>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</si>
  <si>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</si>
  <si>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</si>
  <si>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</si>
  <si>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</si>
  <si>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</si>
  <si>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</si>
  <si>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</si>
  <si>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</si>
  <si>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</si>
  <si>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</si>
  <si>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</si>
  <si>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</si>
  <si>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</si>
  <si>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</si>
  <si>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</si>
  <si>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</si>
  <si>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</si>
  <si>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</si>
  <si>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</si>
  <si>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60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</si>
  <si>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</si>
  <si>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</si>
  <si>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ข้อ</t>
  </si>
  <si>
    <t>คุณลักษณะอันพึงประสงค์</t>
  </si>
  <si>
    <t>ผลการประเมินทักษะสรรถนะ</t>
  </si>
  <si>
    <t>ผลการประเมินการอ่านคิดวิเคราะห์และการเขียน</t>
  </si>
  <si>
    <t>ห้องน้ำ</t>
  </si>
  <si>
    <t>สมรรถนะ</t>
  </si>
  <si>
    <t>ใบงาน1-3</t>
  </si>
  <si>
    <t>ด.ช.</t>
  </si>
  <si>
    <t>ธีรภัทร</t>
  </si>
  <si>
    <t>1</t>
  </si>
  <si>
    <t>ธันวาคม 63</t>
  </si>
  <si>
    <t>ธ.ค. - ม.ค 64</t>
  </si>
  <si>
    <t>มกราคม 64</t>
  </si>
  <si>
    <t>กุมภาพันธ์ 64</t>
  </si>
  <si>
    <t>มีนาคม 64</t>
  </si>
  <si>
    <t>เมษายน 64</t>
  </si>
  <si>
    <t>มี.ค.-เม.ย. 64</t>
  </si>
  <si>
    <t>แก้วหนู</t>
  </si>
  <si>
    <t>07700</t>
  </si>
  <si>
    <t>จิรภาส</t>
  </si>
  <si>
    <t>ทองส่ง</t>
  </si>
  <si>
    <t>07702</t>
  </si>
  <si>
    <t>ณัฐพัฒน์</t>
  </si>
  <si>
    <t>ชูแก้ว</t>
  </si>
  <si>
    <t>07703</t>
  </si>
  <si>
    <t>ธนกรณ์</t>
  </si>
  <si>
    <t>ทองเรือง</t>
  </si>
  <si>
    <t>07705</t>
  </si>
  <si>
    <t>คงทอง</t>
  </si>
  <si>
    <t>07682</t>
  </si>
  <si>
    <t>สงกรานต์</t>
  </si>
  <si>
    <t>4</t>
  </si>
  <si>
    <t>นางสาวจันจิรา  ภักดีอักษร</t>
  </si>
  <si>
    <t>ผู้ช่วยผู้อำนวยการกลุ่มบริหารงานวิชาการ</t>
  </si>
  <si>
    <t>(นายสุภาพ  ยะพงศ์)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</si>
</sst>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charset val="1"/>
    </font>
    <font>
      <b/>
      <sz val="16"/>
      <color theme="1"/>
      <name val="TH SarabunPSK"/>
      <family val="2"/>
    </font>
    <font>
      <b/>
      <sz val="13.5"/>
      <color theme="1"/>
      <name val="KodchiangUPC"/>
      <family val="1"/>
    </font>
    <font>
      <sz val="14"/>
      <color indexed="8"/>
      <name val="TH SarabunPSK"/>
      <family val="2"/>
    </font>
    <font>
      <sz val="14"/>
      <color theme="1"/>
      <name val="Calibri"/>
      <family val="2"/>
    </font>
    <font>
      <sz val="17.5"/>
      <color theme="1"/>
      <name val="KodchiangUPC"/>
      <family val="1"/>
    </font>
    <font>
      <b/>
      <sz val="17.5"/>
      <color theme="1"/>
      <name val="KodchiangUPC"/>
      <family val="1"/>
    </font>
    <font>
      <sz val="15"/>
      <color theme="1"/>
      <name val="KodchiangUPC"/>
      <family val="1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4" fontId="11" fillId="0" borderId="0" xfId="0" quotePrefix="1" applyNumberFormat="1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16" fontId="14" fillId="0" borderId="0" xfId="0" quotePrefix="1" applyNumberFormat="1" applyFont="1" applyAlignment="1">
      <alignment horizontal="center" vertical="center"/>
    </xf>
    <xf numFmtId="0" fontId="19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0" fillId="2" borderId="0" xfId="2" applyFont="1" applyFill="1" applyAlignment="1">
      <alignment vertical="center"/>
    </xf>
    <xf numFmtId="0" fontId="20" fillId="2" borderId="0" xfId="2" applyFont="1" applyFill="1" applyBorder="1" applyAlignment="1">
      <alignment horizontal="center" vertical="center"/>
    </xf>
    <xf numFmtId="0" fontId="21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0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horizontal="right" vertical="center"/>
    </xf>
    <xf numFmtId="0" fontId="23" fillId="4" borderId="0" xfId="2" applyFont="1" applyFill="1" applyBorder="1" applyAlignment="1">
      <alignment horizontal="center" vertical="center"/>
    </xf>
    <xf numFmtId="0" fontId="25" fillId="3" borderId="5" xfId="2" quotePrefix="1" applyFont="1" applyFill="1" applyBorder="1" applyAlignment="1" applyProtection="1">
      <alignment horizontal="center" vertical="center"/>
    </xf>
    <xf numFmtId="0" fontId="25" fillId="3" borderId="5" xfId="2" applyFont="1" applyFill="1" applyBorder="1" applyAlignment="1" applyProtection="1">
      <alignment horizontal="center" vertical="center" shrinkToFit="1"/>
    </xf>
    <xf numFmtId="0" fontId="25" fillId="3" borderId="5" xfId="2" applyFont="1" applyFill="1" applyBorder="1" applyAlignment="1" applyProtection="1">
      <alignment horizontal="center" vertical="center"/>
    </xf>
    <xf numFmtId="0" fontId="26" fillId="3" borderId="6" xfId="2" applyFont="1" applyFill="1" applyBorder="1" applyAlignment="1">
      <alignment horizontal="center" vertical="center"/>
    </xf>
    <xf numFmtId="1" fontId="27" fillId="0" borderId="15" xfId="2" applyNumberFormat="1" applyFont="1" applyBorder="1" applyAlignment="1" applyProtection="1">
      <alignment horizontal="left" vertical="center" shrinkToFit="1"/>
    </xf>
    <xf numFmtId="0" fontId="26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1" fontId="28" fillId="0" borderId="2" xfId="2" applyNumberFormat="1" applyFont="1" applyBorder="1" applyAlignment="1" applyProtection="1">
      <alignment horizontal="left" vertical="center" shrinkToFit="1"/>
    </xf>
    <xf numFmtId="0" fontId="17" fillId="0" borderId="2" xfId="2" applyFont="1" applyBorder="1" applyAlignment="1" applyProtection="1">
      <alignment horizontal="left" vertical="center" shrinkToFit="1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0" fontId="8" fillId="0" borderId="8" xfId="0" applyFont="1" applyBorder="1"/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1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vertical="center"/>
    </xf>
    <xf numFmtId="49" fontId="30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4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7" fillId="0" borderId="27" xfId="0" applyFont="1" applyFill="1" applyBorder="1" applyAlignment="1" applyProtection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1" fontId="8" fillId="0" borderId="26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33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7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/>
    <xf numFmtId="0" fontId="5" fillId="0" borderId="2" xfId="0" applyFont="1" applyFill="1" applyBorder="1"/>
    <xf numFmtId="0" fontId="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5" fillId="0" borderId="29" xfId="0" applyFont="1" applyBorder="1"/>
    <xf numFmtId="0" fontId="5" fillId="0" borderId="4" xfId="0" applyFont="1" applyBorder="1"/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 wrapText="1" readingOrder="1"/>
    </xf>
    <xf numFmtId="0" fontId="34" fillId="0" borderId="2" xfId="0" quotePrefix="1" applyFont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13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" fontId="13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14" fontId="13" fillId="6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33" fillId="5" borderId="2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textRotation="90"/>
    </xf>
    <xf numFmtId="0" fontId="8" fillId="0" borderId="2" xfId="0" applyFont="1" applyBorder="1" applyAlignment="1">
      <alignment vertical="center" textRotation="90"/>
    </xf>
    <xf numFmtId="0" fontId="33" fillId="5" borderId="26" xfId="0" applyFont="1" applyFill="1" applyBorder="1" applyAlignment="1" applyProtection="1">
      <alignment horizontal="center" vertical="center"/>
      <protection locked="0"/>
    </xf>
    <xf numFmtId="0" fontId="33" fillId="5" borderId="0" xfId="0" applyFont="1" applyFill="1"/>
    <xf numFmtId="0" fontId="8" fillId="5" borderId="2" xfId="0" applyFont="1" applyFill="1" applyBorder="1" applyAlignment="1" applyProtection="1">
      <alignment horizontal="center" vertical="center"/>
      <protection locked="0"/>
    </xf>
    <xf numFmtId="0" fontId="38" fillId="5" borderId="2" xfId="0" applyFont="1" applyFill="1" applyBorder="1" applyAlignment="1" applyProtection="1">
      <alignment horizontal="center" vertical="center"/>
      <protection locked="0"/>
    </xf>
    <xf numFmtId="0" fontId="17" fillId="0" borderId="0" xfId="2" quotePrefix="1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10" xfId="0" applyFont="1" applyBorder="1" applyAlignment="1">
      <alignment horizontal="center"/>
    </xf>
    <xf numFmtId="0" fontId="8" fillId="5" borderId="2" xfId="0" applyFont="1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7" fillId="0" borderId="2" xfId="2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left" vertical="center"/>
    </xf>
    <xf numFmtId="0" fontId="27" fillId="0" borderId="2" xfId="2" applyFont="1" applyBorder="1" applyAlignment="1" applyProtection="1">
      <alignment horizontal="center" vertical="center" shrinkToFit="1"/>
    </xf>
    <xf numFmtId="0" fontId="17" fillId="5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1" fillId="5" borderId="0" xfId="2" applyFont="1" applyFill="1" applyBorder="1" applyAlignment="1">
      <alignment horizontal="center" vertical="center"/>
    </xf>
    <xf numFmtId="0" fontId="18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39" xfId="0" applyNumberFormat="1" applyFont="1" applyFill="1" applyBorder="1" applyAlignment="1">
      <alignment horizontal="center" vertical="center"/>
    </xf>
    <xf numFmtId="49" fontId="17" fillId="0" borderId="40" xfId="0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1" fillId="0" borderId="0" xfId="0" applyFont="1" applyBorder="1"/>
    <xf numFmtId="0" fontId="30" fillId="0" borderId="36" xfId="0" applyFont="1" applyFill="1" applyBorder="1" applyAlignment="1">
      <alignment horizontal="center" vertical="center" textRotation="90"/>
    </xf>
    <xf numFmtId="0" fontId="30" fillId="0" borderId="35" xfId="0" applyFont="1" applyFill="1" applyBorder="1" applyAlignment="1">
      <alignment horizontal="center" vertical="center" textRotation="90"/>
    </xf>
    <xf numFmtId="0" fontId="30" fillId="0" borderId="32" xfId="0" applyFont="1" applyFill="1" applyBorder="1" applyAlignment="1">
      <alignment horizontal="center" vertical="center" textRotation="90"/>
    </xf>
    <xf numFmtId="0" fontId="30" fillId="0" borderId="23" xfId="0" applyFont="1" applyFill="1" applyBorder="1" applyAlignment="1">
      <alignment horizontal="center" vertical="center" textRotation="90"/>
    </xf>
    <xf numFmtId="0" fontId="30" fillId="0" borderId="13" xfId="0" applyFont="1" applyFill="1" applyBorder="1" applyAlignment="1">
      <alignment horizontal="center" vertical="center" textRotation="90"/>
    </xf>
    <xf numFmtId="0" fontId="30" fillId="0" borderId="24" xfId="0" applyFont="1" applyFill="1" applyBorder="1" applyAlignment="1">
      <alignment horizontal="center" vertical="center" textRotation="90"/>
    </xf>
    <xf numFmtId="0" fontId="13" fillId="6" borderId="13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textRotation="90"/>
    </xf>
    <xf numFmtId="0" fontId="17" fillId="7" borderId="28" xfId="0" applyFont="1" applyFill="1" applyBorder="1" applyAlignment="1">
      <alignment horizontal="center" vertical="center" textRotation="90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textRotation="90"/>
    </xf>
    <xf numFmtId="0" fontId="17" fillId="0" borderId="28" xfId="0" applyFont="1" applyFill="1" applyBorder="1" applyAlignment="1">
      <alignment horizontal="center" vertical="center" textRotation="90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0" fillId="0" borderId="15" xfId="0" applyNumberFormat="1" applyFont="1" applyFill="1" applyBorder="1" applyAlignment="1">
      <alignment horizontal="center" vertical="center" textRotation="90"/>
    </xf>
    <xf numFmtId="2" fontId="30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7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0"/>
  <sheetViews>
    <sheetView workbookViewId="0">
      <selection activeCell="L13" sqref="L13"/>
    </sheetView>
  </sheetViews>
  <sheetFormatPr defaultRowHeight="15"/>
  <cols>
    <col min="1" max="1" width="5.140625" style="43" customWidth="1"/>
    <col min="2" max="2" width="10.42578125" style="43" customWidth="1"/>
    <col min="3" max="3" width="6.140625" style="43" customWidth="1"/>
    <col min="4" max="4" width="5.42578125" style="43" customWidth="1"/>
    <col min="5" max="5" width="4.85546875" style="43" customWidth="1"/>
    <col min="6" max="6" width="11.28515625" style="43" customWidth="1"/>
    <col min="7" max="7" width="12.5703125" style="43" customWidth="1"/>
    <col min="8" max="8" width="13.85546875" style="43" customWidth="1"/>
    <col min="9" max="9" width="8.28515625" style="43" customWidth="1"/>
    <col min="10" max="10" width="13.28515625" customWidth="1"/>
  </cols>
  <sheetData>
    <row r="1" spans="1:15" ht="33.75">
      <c r="A1" s="218" t="s">
        <v>45</v>
      </c>
      <c r="B1" s="218"/>
      <c r="C1" s="218"/>
      <c r="D1" s="218"/>
      <c r="E1" s="218"/>
      <c r="F1" s="218"/>
      <c r="G1" s="218"/>
      <c r="H1" s="218"/>
      <c r="I1" s="218"/>
    </row>
    <row r="2" spans="1:15" ht="24">
      <c r="A2" s="215" t="s">
        <v>12</v>
      </c>
      <c r="B2" s="215"/>
      <c r="C2" s="68" t="s">
        <v>167</v>
      </c>
      <c r="D2" s="69" t="s">
        <v>7</v>
      </c>
      <c r="E2" s="70" t="s">
        <v>189</v>
      </c>
      <c r="F2" s="71" t="s">
        <v>13</v>
      </c>
      <c r="G2" s="31">
        <v>2</v>
      </c>
      <c r="H2" s="69" t="s">
        <v>14</v>
      </c>
      <c r="I2" s="31">
        <v>2563</v>
      </c>
      <c r="J2" s="214"/>
      <c r="K2" s="214"/>
      <c r="N2" s="214"/>
      <c r="O2" s="214"/>
    </row>
    <row r="3" spans="1:15" ht="6" customHeight="1">
      <c r="A3" s="72"/>
      <c r="B3" s="73"/>
      <c r="C3" s="73"/>
      <c r="D3" s="74"/>
      <c r="E3" s="75"/>
      <c r="F3" s="72"/>
      <c r="G3" s="72"/>
      <c r="H3" s="76"/>
      <c r="I3" s="76"/>
      <c r="J3" s="2"/>
      <c r="K3" s="2"/>
      <c r="N3" s="2"/>
      <c r="O3" s="2"/>
    </row>
    <row r="4" spans="1:15" ht="21">
      <c r="A4" s="77"/>
      <c r="B4" s="78" t="s">
        <v>1</v>
      </c>
      <c r="C4" s="198"/>
      <c r="D4" s="79" t="s">
        <v>0</v>
      </c>
      <c r="E4" s="216"/>
      <c r="F4" s="217"/>
      <c r="G4" s="217"/>
      <c r="H4" s="80" t="s">
        <v>16</v>
      </c>
      <c r="I4" s="81"/>
    </row>
    <row r="5" spans="1:15" ht="6.75" customHeight="1">
      <c r="A5" s="77"/>
      <c r="B5" s="77"/>
      <c r="C5" s="77"/>
      <c r="D5" s="77"/>
      <c r="E5" s="77"/>
      <c r="F5" s="77"/>
      <c r="G5" s="77"/>
      <c r="H5" s="77"/>
      <c r="I5" s="77"/>
    </row>
    <row r="6" spans="1:15" ht="21">
      <c r="A6" s="77"/>
      <c r="B6" s="82" t="s">
        <v>2</v>
      </c>
      <c r="C6" s="83"/>
      <c r="D6" s="82" t="s">
        <v>3</v>
      </c>
      <c r="E6" s="84"/>
      <c r="F6" s="85" t="s">
        <v>4</v>
      </c>
      <c r="G6" s="219"/>
      <c r="H6" s="219"/>
      <c r="I6" s="219"/>
    </row>
    <row r="7" spans="1:15" ht="3.75" customHeight="1">
      <c r="A7" s="77"/>
      <c r="B7" s="77"/>
      <c r="C7" s="77"/>
      <c r="D7" s="86"/>
      <c r="E7" s="87"/>
      <c r="F7" s="87"/>
      <c r="G7" s="87"/>
      <c r="H7" s="87"/>
      <c r="I7" s="87"/>
    </row>
    <row r="8" spans="1:15" ht="21" customHeight="1">
      <c r="A8" s="77"/>
      <c r="B8" s="77"/>
      <c r="C8" s="77"/>
      <c r="D8" s="86"/>
      <c r="E8" s="87"/>
      <c r="F8" s="88" t="s">
        <v>46</v>
      </c>
      <c r="G8" s="213" t="s">
        <v>190</v>
      </c>
      <c r="H8" s="213"/>
      <c r="I8" s="213"/>
    </row>
    <row r="9" spans="1:15" ht="4.5" customHeight="1">
      <c r="A9" s="77"/>
      <c r="B9" s="77"/>
      <c r="C9" s="77"/>
      <c r="D9" s="86"/>
      <c r="E9" s="87"/>
      <c r="F9" s="88"/>
      <c r="G9" s="89"/>
      <c r="H9" s="89"/>
      <c r="I9" s="89"/>
    </row>
    <row r="10" spans="1:15" ht="21.75" thickBot="1">
      <c r="A10" s="90" t="s">
        <v>5</v>
      </c>
      <c r="B10" s="92" t="s">
        <v>6</v>
      </c>
      <c r="C10" s="92" t="s">
        <v>7</v>
      </c>
      <c r="D10" s="92" t="s">
        <v>8</v>
      </c>
      <c r="E10" s="91"/>
      <c r="F10" s="91" t="s">
        <v>9</v>
      </c>
      <c r="G10" s="91" t="s">
        <v>10</v>
      </c>
      <c r="H10" s="92" t="s">
        <v>11</v>
      </c>
      <c r="I10" s="92"/>
    </row>
    <row r="11" spans="1:15" ht="21">
      <c r="A11" s="93">
        <v>1</v>
      </c>
      <c r="B11" s="164" t="s">
        <v>187</v>
      </c>
      <c r="C11" s="96">
        <v>4</v>
      </c>
      <c r="D11" s="97">
        <v>1</v>
      </c>
      <c r="E11" s="145" t="s">
        <v>165</v>
      </c>
      <c r="F11" s="144" t="s">
        <v>188</v>
      </c>
      <c r="G11" s="144" t="s">
        <v>175</v>
      </c>
      <c r="H11" s="212"/>
      <c r="I11" s="94"/>
    </row>
    <row r="12" spans="1:15" ht="21">
      <c r="A12" s="95">
        <v>2</v>
      </c>
      <c r="B12" s="164" t="s">
        <v>176</v>
      </c>
      <c r="C12" s="96">
        <v>4</v>
      </c>
      <c r="D12" s="97">
        <v>2</v>
      </c>
      <c r="E12" s="145" t="s">
        <v>165</v>
      </c>
      <c r="F12" s="142" t="s">
        <v>177</v>
      </c>
      <c r="G12" s="142" t="s">
        <v>178</v>
      </c>
      <c r="H12" s="212"/>
      <c r="I12" s="98"/>
    </row>
    <row r="13" spans="1:15" ht="21">
      <c r="A13" s="95">
        <v>3</v>
      </c>
      <c r="B13" s="164" t="s">
        <v>179</v>
      </c>
      <c r="C13" s="96">
        <v>4</v>
      </c>
      <c r="D13" s="97">
        <v>3</v>
      </c>
      <c r="E13" s="145" t="s">
        <v>165</v>
      </c>
      <c r="F13" s="142" t="s">
        <v>180</v>
      </c>
      <c r="G13" s="142" t="s">
        <v>181</v>
      </c>
      <c r="H13" s="97"/>
      <c r="I13" s="99"/>
    </row>
    <row r="14" spans="1:15" ht="21">
      <c r="A14" s="95">
        <v>4</v>
      </c>
      <c r="B14" s="164" t="s">
        <v>182</v>
      </c>
      <c r="C14" s="96">
        <v>4</v>
      </c>
      <c r="D14" s="97">
        <v>4</v>
      </c>
      <c r="E14" s="145" t="s">
        <v>165</v>
      </c>
      <c r="F14" s="143" t="s">
        <v>183</v>
      </c>
      <c r="G14" s="143" t="s">
        <v>184</v>
      </c>
      <c r="H14" s="97"/>
      <c r="I14" s="99"/>
    </row>
    <row r="15" spans="1:15" ht="21">
      <c r="A15" s="95">
        <v>5</v>
      </c>
      <c r="B15" s="164" t="s">
        <v>185</v>
      </c>
      <c r="C15" s="96">
        <v>4</v>
      </c>
      <c r="D15" s="97">
        <v>5</v>
      </c>
      <c r="E15" s="145" t="s">
        <v>165</v>
      </c>
      <c r="F15" s="142" t="s">
        <v>166</v>
      </c>
      <c r="G15" s="142" t="s">
        <v>186</v>
      </c>
      <c r="H15" s="97"/>
      <c r="I15" s="99"/>
    </row>
    <row r="16" spans="1:15" ht="21">
      <c r="A16" s="95">
        <v>6</v>
      </c>
      <c r="B16" s="164"/>
      <c r="C16" s="96"/>
      <c r="D16" s="97"/>
      <c r="E16" s="145"/>
      <c r="F16" s="142"/>
      <c r="G16" s="142"/>
      <c r="H16" s="97"/>
      <c r="I16" s="99"/>
    </row>
    <row r="17" spans="1:9" ht="21">
      <c r="A17" s="95">
        <v>7</v>
      </c>
      <c r="B17" s="165"/>
      <c r="C17" s="96"/>
      <c r="D17" s="97"/>
      <c r="E17" s="145"/>
      <c r="F17" s="142"/>
      <c r="G17" s="142"/>
      <c r="H17" s="97"/>
      <c r="I17" s="99"/>
    </row>
    <row r="18" spans="1:9" ht="21">
      <c r="A18" s="95">
        <v>8</v>
      </c>
      <c r="B18" s="165"/>
      <c r="C18" s="96"/>
      <c r="D18" s="97"/>
      <c r="E18" s="145"/>
      <c r="F18" s="3"/>
      <c r="G18" s="3"/>
      <c r="H18" s="97"/>
      <c r="I18" s="99"/>
    </row>
    <row r="19" spans="1:9" ht="21">
      <c r="A19" s="95">
        <v>9</v>
      </c>
      <c r="B19" s="165"/>
      <c r="C19" s="96"/>
      <c r="D19" s="97"/>
      <c r="E19" s="145"/>
      <c r="F19" s="142"/>
      <c r="G19" s="142"/>
      <c r="H19" s="97"/>
      <c r="I19" s="99"/>
    </row>
    <row r="20" spans="1:9" ht="21">
      <c r="A20" s="95">
        <v>10</v>
      </c>
      <c r="B20" s="165"/>
      <c r="C20" s="96"/>
      <c r="D20" s="97"/>
      <c r="E20" s="145"/>
      <c r="F20" s="142"/>
      <c r="G20" s="142"/>
      <c r="H20" s="97"/>
      <c r="I20" s="99"/>
    </row>
    <row r="21" spans="1:9" ht="21">
      <c r="A21" s="95">
        <v>11</v>
      </c>
      <c r="B21" s="164"/>
      <c r="C21" s="96"/>
      <c r="D21" s="97"/>
      <c r="E21" s="145"/>
      <c r="F21" s="142"/>
      <c r="G21" s="142"/>
      <c r="H21" s="97"/>
      <c r="I21" s="99"/>
    </row>
    <row r="22" spans="1:9" ht="21">
      <c r="A22" s="95">
        <v>12</v>
      </c>
      <c r="B22" s="164"/>
      <c r="C22" s="96"/>
      <c r="D22" s="97"/>
      <c r="E22" s="145"/>
      <c r="F22" s="142"/>
      <c r="G22" s="142"/>
      <c r="H22" s="97"/>
      <c r="I22" s="99"/>
    </row>
    <row r="23" spans="1:9" ht="21">
      <c r="A23" s="95">
        <v>13</v>
      </c>
      <c r="B23" s="165"/>
      <c r="C23" s="96"/>
      <c r="D23" s="97"/>
      <c r="E23" s="145"/>
      <c r="F23" s="143"/>
      <c r="G23" s="143"/>
      <c r="H23" s="97"/>
      <c r="I23" s="99"/>
    </row>
    <row r="24" spans="1:9" ht="21">
      <c r="A24" s="95">
        <v>14</v>
      </c>
      <c r="B24" s="165"/>
      <c r="C24" s="96"/>
      <c r="D24" s="97"/>
      <c r="E24" s="145"/>
      <c r="F24" s="144"/>
      <c r="G24" s="144"/>
      <c r="H24" s="97"/>
      <c r="I24" s="99"/>
    </row>
    <row r="25" spans="1:9" ht="21">
      <c r="A25" s="95">
        <v>15</v>
      </c>
      <c r="B25" s="165"/>
      <c r="C25" s="96"/>
      <c r="D25" s="97"/>
      <c r="E25" s="145"/>
      <c r="F25" s="142"/>
      <c r="G25" s="142"/>
      <c r="H25" s="97"/>
      <c r="I25" s="99"/>
    </row>
    <row r="26" spans="1:9" ht="21">
      <c r="A26" s="95">
        <v>16</v>
      </c>
      <c r="B26" s="164"/>
      <c r="C26" s="96"/>
      <c r="D26" s="97"/>
      <c r="E26" s="145"/>
      <c r="F26" s="144"/>
      <c r="G26" s="144"/>
      <c r="H26" s="97"/>
      <c r="I26" s="99"/>
    </row>
    <row r="27" spans="1:9" ht="21">
      <c r="A27" s="95">
        <v>17</v>
      </c>
      <c r="B27" s="164"/>
      <c r="C27" s="96"/>
      <c r="D27" s="97"/>
      <c r="E27" s="145"/>
      <c r="F27" s="144"/>
      <c r="G27" s="144"/>
      <c r="H27" s="97"/>
      <c r="I27" s="99"/>
    </row>
    <row r="28" spans="1:9" ht="21">
      <c r="A28" s="95">
        <v>18</v>
      </c>
      <c r="B28" s="164"/>
      <c r="C28" s="96"/>
      <c r="D28" s="97"/>
      <c r="E28" s="145"/>
      <c r="F28" s="143"/>
      <c r="G28" s="143"/>
      <c r="H28" s="97"/>
      <c r="I28" s="99"/>
    </row>
    <row r="29" spans="1:9" ht="21">
      <c r="A29" s="95">
        <v>19</v>
      </c>
      <c r="B29" s="165"/>
      <c r="C29" s="96"/>
      <c r="D29" s="97"/>
      <c r="E29" s="145"/>
      <c r="F29" s="142"/>
      <c r="G29" s="142"/>
      <c r="H29" s="97"/>
      <c r="I29" s="99"/>
    </row>
    <row r="30" spans="1:9" ht="21">
      <c r="A30" s="95">
        <v>20</v>
      </c>
      <c r="B30" s="164"/>
      <c r="C30" s="96"/>
      <c r="D30" s="97"/>
      <c r="E30" s="145"/>
      <c r="F30" s="144"/>
      <c r="G30" s="144"/>
      <c r="H30" s="212"/>
      <c r="I30" s="99"/>
    </row>
    <row r="31" spans="1:9" ht="21">
      <c r="A31" s="95">
        <v>21</v>
      </c>
      <c r="B31" s="164"/>
      <c r="C31" s="96"/>
      <c r="D31" s="97"/>
      <c r="E31" s="145"/>
      <c r="F31" s="142"/>
      <c r="G31" s="142"/>
      <c r="H31" s="212"/>
      <c r="I31" s="99"/>
    </row>
    <row r="32" spans="1:9" ht="21">
      <c r="A32" s="95">
        <v>22</v>
      </c>
      <c r="B32" s="164"/>
      <c r="C32" s="96"/>
      <c r="D32" s="97"/>
      <c r="E32" s="145"/>
      <c r="F32" s="142"/>
      <c r="G32" s="142"/>
      <c r="H32" s="97"/>
      <c r="I32" s="99"/>
    </row>
    <row r="33" spans="1:9" ht="21">
      <c r="A33" s="95">
        <v>23</v>
      </c>
      <c r="B33" s="164"/>
      <c r="C33" s="96"/>
      <c r="D33" s="97"/>
      <c r="E33" s="145"/>
      <c r="F33" s="143"/>
      <c r="G33" s="143"/>
      <c r="H33" s="97"/>
      <c r="I33" s="99"/>
    </row>
    <row r="34" spans="1:9" ht="21">
      <c r="A34" s="95">
        <v>24</v>
      </c>
      <c r="B34" s="164"/>
      <c r="C34" s="96"/>
      <c r="D34" s="97"/>
      <c r="E34" s="145"/>
      <c r="F34" s="142"/>
      <c r="G34" s="142"/>
      <c r="H34" s="97"/>
      <c r="I34" s="99"/>
    </row>
    <row r="35" spans="1:9" ht="21">
      <c r="A35" s="95">
        <v>25</v>
      </c>
      <c r="B35" s="164"/>
      <c r="C35" s="96"/>
      <c r="D35" s="97"/>
      <c r="E35" s="145"/>
      <c r="F35" s="142"/>
      <c r="G35" s="142"/>
      <c r="H35" s="97"/>
      <c r="I35" s="99"/>
    </row>
    <row r="36" spans="1:9" ht="21">
      <c r="A36" s="95">
        <v>26</v>
      </c>
      <c r="B36" s="164"/>
      <c r="C36" s="96"/>
      <c r="D36" s="97"/>
      <c r="E36" s="145"/>
      <c r="F36" s="142"/>
      <c r="G36" s="142"/>
      <c r="H36" s="97"/>
      <c r="I36" s="99"/>
    </row>
    <row r="37" spans="1:9" ht="21">
      <c r="A37" s="95">
        <v>27</v>
      </c>
      <c r="B37" s="164"/>
      <c r="C37" s="96"/>
      <c r="D37" s="97"/>
      <c r="E37" s="145"/>
      <c r="F37" s="142"/>
      <c r="G37" s="142"/>
      <c r="H37" s="97"/>
      <c r="I37" s="99"/>
    </row>
    <row r="38" spans="1:9" ht="21">
      <c r="A38" s="95">
        <v>28</v>
      </c>
      <c r="B38" s="164"/>
      <c r="C38" s="96"/>
      <c r="D38" s="97"/>
      <c r="E38" s="145"/>
      <c r="F38" s="144"/>
      <c r="G38" s="144"/>
      <c r="H38" s="97"/>
      <c r="I38" s="99"/>
    </row>
    <row r="39" spans="1:9" ht="21">
      <c r="A39" s="95">
        <v>29</v>
      </c>
      <c r="B39" s="164"/>
      <c r="C39" s="96"/>
      <c r="D39" s="97"/>
      <c r="E39" s="145"/>
      <c r="F39" s="142"/>
      <c r="G39" s="142"/>
      <c r="H39" s="97"/>
      <c r="I39" s="99"/>
    </row>
    <row r="40" spans="1:9" ht="21">
      <c r="A40" s="95">
        <v>30</v>
      </c>
      <c r="B40" s="164"/>
      <c r="C40" s="96"/>
      <c r="D40" s="97"/>
      <c r="E40" s="145"/>
      <c r="F40" s="142"/>
      <c r="G40" s="142"/>
      <c r="H40" s="97"/>
      <c r="I40" s="99"/>
    </row>
    <row r="41" spans="1:9" ht="21">
      <c r="A41" s="95">
        <v>31</v>
      </c>
      <c r="B41" s="164"/>
      <c r="C41" s="96"/>
      <c r="D41" s="97"/>
      <c r="E41" s="145"/>
      <c r="F41" s="142"/>
      <c r="G41" s="142"/>
      <c r="H41" s="97"/>
      <c r="I41" s="99"/>
    </row>
    <row r="42" spans="1:9" ht="21">
      <c r="A42" s="95">
        <v>32</v>
      </c>
      <c r="B42" s="165"/>
      <c r="C42" s="96"/>
      <c r="D42" s="97"/>
      <c r="E42" s="145"/>
      <c r="F42" s="142"/>
      <c r="G42" s="142"/>
      <c r="H42" s="97"/>
      <c r="I42" s="99"/>
    </row>
    <row r="43" spans="1:9" ht="21">
      <c r="A43" s="95">
        <v>33</v>
      </c>
      <c r="B43" s="164"/>
      <c r="C43" s="96"/>
      <c r="D43" s="97"/>
      <c r="E43" s="145"/>
      <c r="F43" s="144"/>
      <c r="G43" s="144"/>
      <c r="H43" s="97"/>
      <c r="I43" s="99"/>
    </row>
    <row r="44" spans="1:9" ht="21">
      <c r="A44" s="95">
        <v>34</v>
      </c>
      <c r="B44" s="164"/>
      <c r="C44" s="96"/>
      <c r="D44" s="97"/>
      <c r="E44" s="4"/>
      <c r="F44" s="144"/>
      <c r="G44" s="144"/>
      <c r="H44" s="97"/>
      <c r="I44" s="99"/>
    </row>
    <row r="45" spans="1:9" ht="21">
      <c r="A45" s="95">
        <v>35</v>
      </c>
      <c r="B45" s="165"/>
      <c r="C45" s="96"/>
      <c r="D45" s="97"/>
      <c r="E45" s="4"/>
      <c r="F45" s="144"/>
      <c r="G45" s="144"/>
      <c r="H45" s="210"/>
      <c r="I45" s="211"/>
    </row>
    <row r="46" spans="1:9" ht="21">
      <c r="A46" s="95">
        <v>36</v>
      </c>
      <c r="B46" s="164"/>
      <c r="C46" s="96"/>
      <c r="D46" s="97"/>
      <c r="E46" s="4"/>
      <c r="F46" s="144"/>
      <c r="G46" s="144"/>
      <c r="H46" s="210"/>
      <c r="I46" s="211"/>
    </row>
    <row r="47" spans="1:9" ht="21">
      <c r="A47" s="95">
        <v>37</v>
      </c>
      <c r="B47" s="164"/>
      <c r="C47" s="96"/>
      <c r="D47" s="97"/>
      <c r="E47" s="4"/>
      <c r="F47" s="144"/>
      <c r="G47" s="144"/>
      <c r="H47" s="210"/>
      <c r="I47" s="211"/>
    </row>
    <row r="48" spans="1:9" ht="21">
      <c r="A48" s="95">
        <v>38</v>
      </c>
      <c r="B48" s="164"/>
      <c r="C48" s="96"/>
      <c r="D48" s="97"/>
      <c r="E48" s="4"/>
      <c r="F48" s="144"/>
      <c r="G48" s="144"/>
      <c r="H48" s="210"/>
      <c r="I48" s="211"/>
    </row>
    <row r="49" spans="1:9" ht="21">
      <c r="A49" s="95">
        <v>39</v>
      </c>
      <c r="B49" s="164"/>
      <c r="C49" s="96"/>
      <c r="D49" s="97"/>
      <c r="E49" s="4"/>
      <c r="F49" s="144"/>
      <c r="G49" s="144"/>
      <c r="H49" s="210"/>
      <c r="I49" s="211"/>
    </row>
    <row r="50" spans="1:9" ht="21">
      <c r="B50" s="146"/>
      <c r="C50" s="96"/>
      <c r="D50" s="97"/>
      <c r="E50" s="145"/>
      <c r="F50" s="142"/>
      <c r="G50" s="142"/>
    </row>
  </sheetData>
  <sortState ref="B11:H41">
    <sortCondition ref="H11:H41"/>
  </sortState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C62"/>
  <sheetViews>
    <sheetView topLeftCell="A6" workbookViewId="0">
      <selection activeCell="A14" sqref="A14:Y39"/>
    </sheetView>
  </sheetViews>
  <sheetFormatPr defaultColWidth="9" defaultRowHeight="21"/>
  <cols>
    <col min="1" max="1" width="4.42578125" style="27" customWidth="1"/>
    <col min="2" max="2" width="11.140625" style="27" customWidth="1"/>
    <col min="3" max="12" width="3.7109375" style="27" customWidth="1"/>
    <col min="13" max="13" width="5.5703125" style="27" customWidth="1"/>
    <col min="14" max="15" width="5.5703125" style="27" hidden="1" customWidth="1"/>
    <col min="16" max="16" width="5.5703125" style="27" customWidth="1"/>
    <col min="17" max="17" width="5.5703125" style="27" hidden="1" customWidth="1"/>
    <col min="18" max="19" width="8.42578125" style="27" hidden="1" customWidth="1"/>
    <col min="20" max="20" width="5.5703125" style="27" customWidth="1"/>
    <col min="21" max="21" width="2.5703125" style="27" hidden="1" customWidth="1"/>
    <col min="22" max="22" width="6.42578125" style="27" customWidth="1"/>
    <col min="23" max="24" width="4.5703125" style="27" customWidth="1"/>
    <col min="25" max="25" width="6" style="27" customWidth="1"/>
    <col min="26" max="28" width="4.42578125" style="1" hidden="1" customWidth="1"/>
    <col min="29" max="29" width="10.42578125" style="1" hidden="1" customWidth="1"/>
    <col min="30" max="16384" width="9" style="1"/>
  </cols>
  <sheetData>
    <row r="1" spans="1:29" ht="21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125" t="s">
        <v>54</v>
      </c>
      <c r="Y1" s="126">
        <v>8</v>
      </c>
    </row>
    <row r="2" spans="1:29" ht="21" customHeight="1">
      <c r="A2" s="275" t="s">
        <v>66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</row>
    <row r="3" spans="1:29" ht="21" customHeight="1">
      <c r="A3" s="277" t="s">
        <v>1</v>
      </c>
      <c r="B3" s="277"/>
      <c r="C3" s="271">
        <f>Time1!C3</f>
        <v>0</v>
      </c>
      <c r="D3" s="271"/>
      <c r="E3" s="271"/>
      <c r="F3" s="271"/>
      <c r="G3" s="271"/>
      <c r="H3" s="271"/>
      <c r="I3" s="276" t="s">
        <v>0</v>
      </c>
      <c r="J3" s="276"/>
      <c r="K3" s="276"/>
      <c r="L3" s="276"/>
      <c r="M3" s="276"/>
      <c r="N3" s="127">
        <f>Time1!F3</f>
        <v>0</v>
      </c>
      <c r="O3" s="127"/>
      <c r="P3" s="271">
        <f>STUDENT!E4</f>
        <v>0</v>
      </c>
      <c r="Q3" s="271"/>
      <c r="R3" s="271"/>
      <c r="S3" s="271"/>
      <c r="T3" s="271"/>
      <c r="U3" s="271"/>
      <c r="V3" s="271"/>
      <c r="W3" s="127"/>
      <c r="X3" s="127" t="s">
        <v>47</v>
      </c>
      <c r="Y3" s="128" t="str">
        <f>Time1!X3</f>
        <v>1</v>
      </c>
    </row>
    <row r="4" spans="1:29" ht="21" customHeight="1" thickBot="1">
      <c r="A4" s="314" t="s">
        <v>71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276"/>
      <c r="M4" s="276"/>
      <c r="N4" s="314"/>
      <c r="O4" s="314"/>
      <c r="P4" s="314"/>
      <c r="Q4" s="314"/>
      <c r="R4" s="314"/>
      <c r="S4" s="314"/>
      <c r="T4" s="314"/>
      <c r="U4" s="314"/>
      <c r="V4" s="276"/>
      <c r="W4" s="314"/>
      <c r="X4" s="314"/>
      <c r="Y4" s="314"/>
    </row>
    <row r="5" spans="1:29" ht="21" customHeight="1">
      <c r="A5" s="281" t="s">
        <v>8</v>
      </c>
      <c r="B5" s="60" t="s">
        <v>67</v>
      </c>
      <c r="C5" s="259" t="s">
        <v>87</v>
      </c>
      <c r="D5" s="260"/>
      <c r="E5" s="260"/>
      <c r="F5" s="260"/>
      <c r="G5" s="260"/>
      <c r="H5" s="260"/>
      <c r="I5" s="260"/>
      <c r="J5" s="260"/>
      <c r="K5" s="260"/>
      <c r="L5" s="261"/>
      <c r="M5" s="325" t="s">
        <v>152</v>
      </c>
      <c r="N5" s="129" t="s">
        <v>68</v>
      </c>
      <c r="O5" s="130"/>
      <c r="P5" s="327" t="s">
        <v>153</v>
      </c>
      <c r="Q5" s="131"/>
      <c r="R5" s="330" t="s">
        <v>154</v>
      </c>
      <c r="S5" s="331"/>
      <c r="T5" s="331"/>
      <c r="U5" s="327"/>
      <c r="V5" s="322" t="s">
        <v>88</v>
      </c>
      <c r="W5" s="259" t="s">
        <v>28</v>
      </c>
      <c r="X5" s="260"/>
      <c r="Y5" s="261"/>
      <c r="Z5" s="286" t="s">
        <v>55</v>
      </c>
      <c r="AA5" s="286"/>
      <c r="AB5" s="286"/>
      <c r="AC5" s="286"/>
    </row>
    <row r="6" spans="1:29" ht="21" customHeight="1">
      <c r="A6" s="283"/>
      <c r="B6" s="62" t="s">
        <v>69</v>
      </c>
      <c r="C6" s="336"/>
      <c r="D6" s="337"/>
      <c r="E6" s="337"/>
      <c r="F6" s="337"/>
      <c r="G6" s="337"/>
      <c r="H6" s="337"/>
      <c r="I6" s="337"/>
      <c r="J6" s="337"/>
      <c r="K6" s="337"/>
      <c r="L6" s="338"/>
      <c r="M6" s="326"/>
      <c r="N6" s="132"/>
      <c r="O6" s="133"/>
      <c r="P6" s="328"/>
      <c r="Q6" s="134"/>
      <c r="R6" s="332"/>
      <c r="S6" s="333"/>
      <c r="T6" s="333"/>
      <c r="U6" s="328"/>
      <c r="V6" s="323"/>
      <c r="W6" s="264"/>
      <c r="X6" s="262"/>
      <c r="Y6" s="263"/>
      <c r="Z6" s="288" t="s">
        <v>56</v>
      </c>
      <c r="AA6" s="290" t="s">
        <v>57</v>
      </c>
      <c r="AB6" s="290" t="s">
        <v>58</v>
      </c>
      <c r="AC6" s="12" t="s">
        <v>63</v>
      </c>
    </row>
    <row r="7" spans="1:29" ht="21" customHeight="1" thickBot="1">
      <c r="A7" s="283"/>
      <c r="B7" s="62" t="s">
        <v>70</v>
      </c>
      <c r="C7" s="63">
        <v>1</v>
      </c>
      <c r="D7" s="63">
        <v>2</v>
      </c>
      <c r="E7" s="63">
        <v>3</v>
      </c>
      <c r="F7" s="320" t="s">
        <v>88</v>
      </c>
      <c r="G7" s="63">
        <v>4</v>
      </c>
      <c r="H7" s="63">
        <v>5</v>
      </c>
      <c r="I7" s="63">
        <v>6</v>
      </c>
      <c r="J7" s="320" t="s">
        <v>88</v>
      </c>
      <c r="K7" s="135"/>
      <c r="L7" s="135"/>
      <c r="M7" s="326"/>
      <c r="N7" s="63">
        <v>1</v>
      </c>
      <c r="O7" s="63">
        <v>2</v>
      </c>
      <c r="P7" s="329"/>
      <c r="Q7" s="136">
        <v>4</v>
      </c>
      <c r="R7" s="334"/>
      <c r="S7" s="335"/>
      <c r="T7" s="335"/>
      <c r="U7" s="329"/>
      <c r="V7" s="324"/>
      <c r="W7" s="336"/>
      <c r="X7" s="337"/>
      <c r="Y7" s="338"/>
      <c r="Z7" s="289"/>
      <c r="AA7" s="291"/>
      <c r="AB7" s="291"/>
      <c r="AC7" s="10" t="s">
        <v>59</v>
      </c>
    </row>
    <row r="8" spans="1:29" ht="21" customHeight="1" thickBot="1">
      <c r="A8" s="284"/>
      <c r="B8" s="65" t="s">
        <v>68</v>
      </c>
      <c r="C8" s="137" t="s">
        <v>82</v>
      </c>
      <c r="D8" s="137" t="s">
        <v>82</v>
      </c>
      <c r="E8" s="137" t="s">
        <v>82</v>
      </c>
      <c r="F8" s="321"/>
      <c r="G8" s="137"/>
      <c r="H8" s="137"/>
      <c r="I8" s="137" t="s">
        <v>82</v>
      </c>
      <c r="J8" s="321"/>
      <c r="K8" s="66"/>
      <c r="L8" s="66"/>
      <c r="M8" s="138" t="s">
        <v>155</v>
      </c>
      <c r="N8" s="66"/>
      <c r="O8" s="66"/>
      <c r="P8" s="66">
        <v>20</v>
      </c>
      <c r="Q8" s="66"/>
      <c r="R8" s="66"/>
      <c r="S8" s="66"/>
      <c r="T8" s="66">
        <v>20</v>
      </c>
      <c r="U8" s="66"/>
      <c r="V8" s="66">
        <v>100</v>
      </c>
      <c r="W8" s="66" t="s">
        <v>89</v>
      </c>
      <c r="X8" s="66" t="s">
        <v>90</v>
      </c>
      <c r="Y8" s="66" t="s">
        <v>91</v>
      </c>
      <c r="Z8" s="9">
        <f t="shared" ref="Z8:Z37" si="0">COUNTIF(C8:Y8,"ข")*2</f>
        <v>0</v>
      </c>
      <c r="AA8" s="9">
        <f>COUNTIF(C8:Z8,"ล")*2</f>
        <v>0</v>
      </c>
      <c r="AB8" s="9">
        <f>COUNTIF(C8:AA8,"ป")*2</f>
        <v>0</v>
      </c>
      <c r="AC8" s="6">
        <f t="shared" ref="AC8:AC37" si="1">SUM(C8:Y8)</f>
        <v>140</v>
      </c>
    </row>
    <row r="9" spans="1:29" ht="19.899999999999999" customHeight="1">
      <c r="A9" s="171">
        <f>Time1!B9</f>
        <v>1</v>
      </c>
      <c r="B9" s="172" t="str">
        <f>Time1!E9</f>
        <v>สงกรานต์</v>
      </c>
      <c r="C9" s="119"/>
      <c r="D9" s="119"/>
      <c r="E9" s="119"/>
      <c r="F9" s="119">
        <f>SUM(C9:E9)</f>
        <v>0</v>
      </c>
      <c r="G9" s="119"/>
      <c r="H9" s="119"/>
      <c r="I9" s="119"/>
      <c r="J9" s="119">
        <f>SUM(G9:I9)</f>
        <v>0</v>
      </c>
      <c r="K9" s="119"/>
      <c r="L9" s="119"/>
      <c r="M9" s="139">
        <f>SUM(F9+J9)</f>
        <v>0</v>
      </c>
      <c r="N9" s="119"/>
      <c r="O9" s="119"/>
      <c r="P9" s="119"/>
      <c r="Q9" s="119"/>
      <c r="R9" s="119"/>
      <c r="S9" s="119"/>
      <c r="T9" s="119"/>
      <c r="U9" s="119"/>
      <c r="V9" s="139">
        <f>M9+P9+T9</f>
        <v>0</v>
      </c>
      <c r="W9" s="140" t="str">
        <f>IF(T9=0,"-",IF(V9&lt;50,"0",IF(V9&lt;55,"1",IF(V9&lt;60,"1.5",IF(V9&lt;65,"2",IF(V9&lt;70,"2.5",IF(V9&lt;75,"3",IF(V9&lt;80,"3.5","4"))))))))</f>
        <v>-</v>
      </c>
      <c r="X9" s="119"/>
      <c r="Y9" s="119"/>
      <c r="Z9" s="7">
        <f t="shared" si="0"/>
        <v>0</v>
      </c>
      <c r="AA9" s="7">
        <f t="shared" ref="AA9:AA37" si="2">COUNTIF(C9:Z9,"ล")*2</f>
        <v>0</v>
      </c>
      <c r="AB9" s="7">
        <f t="shared" ref="AB9:AB37" si="3">COUNTIF(C9:AA9,"ป")*2</f>
        <v>0</v>
      </c>
      <c r="AC9" s="7">
        <f t="shared" si="1"/>
        <v>0</v>
      </c>
    </row>
    <row r="10" spans="1:29" ht="19.899999999999999" customHeight="1">
      <c r="A10" s="176">
        <f>Time1!B10</f>
        <v>2</v>
      </c>
      <c r="B10" s="50" t="str">
        <f>Time1!E10</f>
        <v>จิรภาส</v>
      </c>
      <c r="C10" s="49"/>
      <c r="D10" s="49"/>
      <c r="E10" s="49"/>
      <c r="F10" s="49">
        <f>SUM(C10:E10)</f>
        <v>0</v>
      </c>
      <c r="G10" s="49"/>
      <c r="H10" s="49"/>
      <c r="I10" s="49"/>
      <c r="J10" s="49">
        <f>SUM(G10:I10)</f>
        <v>0</v>
      </c>
      <c r="K10" s="49"/>
      <c r="L10" s="49"/>
      <c r="M10" s="141">
        <f>SUM(F10+J10)</f>
        <v>0</v>
      </c>
      <c r="N10" s="49"/>
      <c r="O10" s="49"/>
      <c r="P10" s="49"/>
      <c r="Q10" s="49"/>
      <c r="R10" s="49"/>
      <c r="S10" s="49"/>
      <c r="T10" s="49"/>
      <c r="U10" s="49"/>
      <c r="V10" s="141">
        <f>SUM(M10+P10+T10)</f>
        <v>0</v>
      </c>
      <c r="W10" s="49" t="str">
        <f>IF(T10=0,"-",IF(V10&lt;50,"0",IF(V10&lt;55,"1",IF(V10&lt;60,"1.5",IF(V10&lt;65,"2",IF(V10&lt;70,"2.5",IF(V10&lt;75,"3",IF(V10&lt;80,"3.5","4"))))))))</f>
        <v>-</v>
      </c>
      <c r="X10" s="49"/>
      <c r="Y10" s="49"/>
      <c r="Z10" s="3">
        <f t="shared" si="0"/>
        <v>0</v>
      </c>
      <c r="AA10" s="3">
        <f t="shared" si="2"/>
        <v>0</v>
      </c>
      <c r="AB10" s="3">
        <f t="shared" si="3"/>
        <v>0</v>
      </c>
      <c r="AC10" s="3">
        <f t="shared" si="1"/>
        <v>0</v>
      </c>
    </row>
    <row r="11" spans="1:29" ht="19.899999999999999" customHeight="1">
      <c r="A11" s="176">
        <f>Time1!B11</f>
        <v>3</v>
      </c>
      <c r="B11" s="50" t="str">
        <f>Time1!E11</f>
        <v>ณัฐพัฒน์</v>
      </c>
      <c r="C11" s="49"/>
      <c r="D11" s="49"/>
      <c r="E11" s="49"/>
      <c r="F11" s="49">
        <f t="shared" ref="F11:F33" si="4">SUM(C11:E11)</f>
        <v>0</v>
      </c>
      <c r="G11" s="49"/>
      <c r="H11" s="49"/>
      <c r="I11" s="49"/>
      <c r="J11" s="49">
        <f t="shared" ref="J11:J33" si="5">SUM(G11:I11)</f>
        <v>0</v>
      </c>
      <c r="K11" s="49"/>
      <c r="L11" s="49"/>
      <c r="M11" s="141">
        <f t="shared" ref="M11:M33" si="6">SUM(F11+J11)</f>
        <v>0</v>
      </c>
      <c r="N11" s="49"/>
      <c r="O11" s="49"/>
      <c r="P11" s="49"/>
      <c r="Q11" s="49"/>
      <c r="R11" s="49"/>
      <c r="S11" s="49"/>
      <c r="T11" s="49"/>
      <c r="U11" s="49"/>
      <c r="V11" s="141">
        <f t="shared" ref="V11:V27" si="7">SUM(M11+P11+T11)</f>
        <v>0</v>
      </c>
      <c r="W11" s="49" t="str">
        <f t="shared" ref="W11:W32" si="8">IF(T11=0,"-",IF(V11&lt;50,"0",IF(V11&lt;55,"1",IF(V11&lt;60,"1.5",IF(V11&lt;65,"2",IF(V11&lt;70,"2.5",IF(V11&lt;75,"3",IF(V11&lt;80,"3.5","4"))))))))</f>
        <v>-</v>
      </c>
      <c r="X11" s="49"/>
      <c r="Y11" s="49"/>
      <c r="Z11" s="3">
        <f t="shared" si="0"/>
        <v>0</v>
      </c>
      <c r="AA11" s="3">
        <f t="shared" si="2"/>
        <v>0</v>
      </c>
      <c r="AB11" s="3">
        <f t="shared" si="3"/>
        <v>0</v>
      </c>
      <c r="AC11" s="3">
        <f t="shared" si="1"/>
        <v>0</v>
      </c>
    </row>
    <row r="12" spans="1:29" ht="19.899999999999999" customHeight="1">
      <c r="A12" s="176">
        <f>Time1!B12</f>
        <v>4</v>
      </c>
      <c r="B12" s="50" t="str">
        <f>Time1!E12</f>
        <v>ธนกรณ์</v>
      </c>
      <c r="C12" s="49"/>
      <c r="D12" s="49"/>
      <c r="E12" s="49"/>
      <c r="F12" s="49">
        <f t="shared" si="4"/>
        <v>0</v>
      </c>
      <c r="G12" s="49"/>
      <c r="H12" s="49"/>
      <c r="I12" s="49"/>
      <c r="J12" s="49">
        <f t="shared" si="5"/>
        <v>0</v>
      </c>
      <c r="K12" s="49"/>
      <c r="L12" s="49"/>
      <c r="M12" s="141">
        <f t="shared" si="6"/>
        <v>0</v>
      </c>
      <c r="N12" s="49"/>
      <c r="O12" s="49"/>
      <c r="P12" s="49"/>
      <c r="Q12" s="49"/>
      <c r="R12" s="49"/>
      <c r="S12" s="49"/>
      <c r="T12" s="49"/>
      <c r="U12" s="49"/>
      <c r="V12" s="141">
        <f t="shared" si="7"/>
        <v>0</v>
      </c>
      <c r="W12" s="49" t="str">
        <f t="shared" si="8"/>
        <v>-</v>
      </c>
      <c r="X12" s="49"/>
      <c r="Y12" s="49"/>
      <c r="Z12" s="3">
        <f t="shared" si="0"/>
        <v>0</v>
      </c>
      <c r="AA12" s="3">
        <f t="shared" si="2"/>
        <v>0</v>
      </c>
      <c r="AB12" s="3">
        <f t="shared" si="3"/>
        <v>0</v>
      </c>
      <c r="AC12" s="3">
        <f t="shared" si="1"/>
        <v>0</v>
      </c>
    </row>
    <row r="13" spans="1:29" ht="19.899999999999999" customHeight="1">
      <c r="A13" s="176">
        <f>Time1!B13</f>
        <v>5</v>
      </c>
      <c r="B13" s="50" t="str">
        <f>Time1!E13</f>
        <v>ธีรภัทร</v>
      </c>
      <c r="C13" s="49"/>
      <c r="D13" s="49"/>
      <c r="E13" s="49"/>
      <c r="F13" s="49">
        <f t="shared" si="4"/>
        <v>0</v>
      </c>
      <c r="G13" s="49"/>
      <c r="H13" s="49"/>
      <c r="I13" s="49"/>
      <c r="J13" s="49">
        <f t="shared" si="5"/>
        <v>0</v>
      </c>
      <c r="K13" s="49"/>
      <c r="L13" s="49"/>
      <c r="M13" s="141">
        <f t="shared" si="6"/>
        <v>0</v>
      </c>
      <c r="N13" s="49"/>
      <c r="O13" s="49"/>
      <c r="P13" s="49"/>
      <c r="Q13" s="49"/>
      <c r="R13" s="49"/>
      <c r="S13" s="49"/>
      <c r="T13" s="49"/>
      <c r="U13" s="49"/>
      <c r="V13" s="141">
        <f t="shared" si="7"/>
        <v>0</v>
      </c>
      <c r="W13" s="49" t="str">
        <f t="shared" si="8"/>
        <v>-</v>
      </c>
      <c r="X13" s="49"/>
      <c r="Y13" s="49"/>
      <c r="Z13" s="3">
        <f t="shared" si="0"/>
        <v>0</v>
      </c>
      <c r="AA13" s="3">
        <f t="shared" si="2"/>
        <v>0</v>
      </c>
      <c r="AB13" s="3">
        <f t="shared" si="3"/>
        <v>0</v>
      </c>
      <c r="AC13" s="3">
        <f t="shared" si="1"/>
        <v>0</v>
      </c>
    </row>
    <row r="14" spans="1:29" ht="19.899999999999999" customHeight="1">
      <c r="A14" s="176"/>
      <c r="B14" s="50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141"/>
      <c r="N14" s="49"/>
      <c r="O14" s="49"/>
      <c r="P14" s="49"/>
      <c r="Q14" s="49"/>
      <c r="R14" s="49"/>
      <c r="S14" s="49"/>
      <c r="T14" s="49"/>
      <c r="U14" s="49"/>
      <c r="V14" s="141"/>
      <c r="W14" s="49"/>
      <c r="X14" s="49"/>
      <c r="Y14" s="49"/>
      <c r="Z14" s="3">
        <f t="shared" si="0"/>
        <v>0</v>
      </c>
      <c r="AA14" s="3">
        <f t="shared" si="2"/>
        <v>0</v>
      </c>
      <c r="AB14" s="3">
        <f t="shared" si="3"/>
        <v>0</v>
      </c>
      <c r="AC14" s="3">
        <f t="shared" si="1"/>
        <v>0</v>
      </c>
    </row>
    <row r="15" spans="1:29" ht="19.899999999999999" customHeight="1">
      <c r="A15" s="176"/>
      <c r="B15" s="50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1"/>
      <c r="N15" s="49"/>
      <c r="O15" s="49"/>
      <c r="P15" s="49"/>
      <c r="Q15" s="49"/>
      <c r="R15" s="49"/>
      <c r="S15" s="49"/>
      <c r="T15" s="49"/>
      <c r="U15" s="49"/>
      <c r="V15" s="141"/>
      <c r="W15" s="49"/>
      <c r="X15" s="49"/>
      <c r="Y15" s="49"/>
      <c r="Z15" s="3">
        <f t="shared" si="0"/>
        <v>0</v>
      </c>
      <c r="AA15" s="3">
        <f t="shared" si="2"/>
        <v>0</v>
      </c>
      <c r="AB15" s="3">
        <f t="shared" si="3"/>
        <v>0</v>
      </c>
      <c r="AC15" s="3">
        <f t="shared" si="1"/>
        <v>0</v>
      </c>
    </row>
    <row r="16" spans="1:29" ht="19.899999999999999" customHeight="1">
      <c r="A16" s="176"/>
      <c r="B16" s="50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141"/>
      <c r="N16" s="49"/>
      <c r="O16" s="49"/>
      <c r="P16" s="49"/>
      <c r="Q16" s="49"/>
      <c r="R16" s="49"/>
      <c r="S16" s="49"/>
      <c r="T16" s="49"/>
      <c r="U16" s="49"/>
      <c r="V16" s="141"/>
      <c r="W16" s="49"/>
      <c r="X16" s="49"/>
      <c r="Y16" s="49"/>
      <c r="Z16" s="3">
        <f t="shared" si="0"/>
        <v>0</v>
      </c>
      <c r="AA16" s="3">
        <f t="shared" si="2"/>
        <v>0</v>
      </c>
      <c r="AB16" s="3">
        <f t="shared" si="3"/>
        <v>0</v>
      </c>
      <c r="AC16" s="3">
        <f t="shared" si="1"/>
        <v>0</v>
      </c>
    </row>
    <row r="17" spans="1:29" ht="19.899999999999999" customHeight="1">
      <c r="A17" s="176"/>
      <c r="B17" s="50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41"/>
      <c r="N17" s="49"/>
      <c r="O17" s="49"/>
      <c r="P17" s="49"/>
      <c r="Q17" s="49"/>
      <c r="R17" s="49"/>
      <c r="S17" s="49"/>
      <c r="T17" s="49"/>
      <c r="U17" s="49"/>
      <c r="V17" s="141"/>
      <c r="W17" s="49"/>
      <c r="X17" s="49"/>
      <c r="Y17" s="49"/>
      <c r="Z17" s="3">
        <f t="shared" si="0"/>
        <v>0</v>
      </c>
      <c r="AA17" s="3">
        <f t="shared" si="2"/>
        <v>0</v>
      </c>
      <c r="AB17" s="3">
        <f t="shared" si="3"/>
        <v>0</v>
      </c>
      <c r="AC17" s="3">
        <f t="shared" si="1"/>
        <v>0</v>
      </c>
    </row>
    <row r="18" spans="1:29" ht="19.899999999999999" customHeight="1">
      <c r="A18" s="176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1"/>
      <c r="N18" s="49"/>
      <c r="O18" s="49"/>
      <c r="P18" s="49"/>
      <c r="Q18" s="49"/>
      <c r="R18" s="49"/>
      <c r="S18" s="49"/>
      <c r="T18" s="49"/>
      <c r="U18" s="49"/>
      <c r="V18" s="141"/>
      <c r="W18" s="49"/>
      <c r="X18" s="49"/>
      <c r="Y18" s="49"/>
      <c r="Z18" s="3">
        <f t="shared" si="0"/>
        <v>0</v>
      </c>
      <c r="AA18" s="3">
        <f t="shared" si="2"/>
        <v>0</v>
      </c>
      <c r="AB18" s="3">
        <f t="shared" si="3"/>
        <v>0</v>
      </c>
      <c r="AC18" s="3">
        <f t="shared" si="1"/>
        <v>0</v>
      </c>
    </row>
    <row r="19" spans="1:29" ht="19.899999999999999" customHeight="1">
      <c r="A19" s="176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141"/>
      <c r="N19" s="49"/>
      <c r="O19" s="49"/>
      <c r="P19" s="49"/>
      <c r="Q19" s="49"/>
      <c r="R19" s="49"/>
      <c r="S19" s="49"/>
      <c r="T19" s="49"/>
      <c r="U19" s="49"/>
      <c r="V19" s="141"/>
      <c r="W19" s="49"/>
      <c r="X19" s="49"/>
      <c r="Y19" s="49"/>
      <c r="Z19" s="3">
        <f t="shared" si="0"/>
        <v>0</v>
      </c>
      <c r="AA19" s="3">
        <f t="shared" si="2"/>
        <v>0</v>
      </c>
      <c r="AB19" s="3">
        <f t="shared" si="3"/>
        <v>0</v>
      </c>
      <c r="AC19" s="3">
        <f t="shared" si="1"/>
        <v>0</v>
      </c>
    </row>
    <row r="20" spans="1:29" ht="19.899999999999999" customHeight="1">
      <c r="A20" s="176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41"/>
      <c r="N20" s="49"/>
      <c r="O20" s="49"/>
      <c r="P20" s="49"/>
      <c r="Q20" s="49"/>
      <c r="R20" s="49"/>
      <c r="S20" s="49"/>
      <c r="T20" s="49"/>
      <c r="U20" s="49"/>
      <c r="V20" s="141"/>
      <c r="W20" s="49"/>
      <c r="X20" s="49"/>
      <c r="Y20" s="49"/>
      <c r="Z20" s="3">
        <f t="shared" si="0"/>
        <v>0</v>
      </c>
      <c r="AA20" s="3">
        <f t="shared" si="2"/>
        <v>0</v>
      </c>
      <c r="AB20" s="3">
        <f t="shared" si="3"/>
        <v>0</v>
      </c>
      <c r="AC20" s="3">
        <f t="shared" si="1"/>
        <v>0</v>
      </c>
    </row>
    <row r="21" spans="1:29" ht="19.899999999999999" customHeight="1">
      <c r="A21" s="176"/>
      <c r="B21" s="5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41"/>
      <c r="N21" s="49"/>
      <c r="O21" s="49"/>
      <c r="P21" s="49"/>
      <c r="Q21" s="49"/>
      <c r="R21" s="49"/>
      <c r="S21" s="49"/>
      <c r="T21" s="49"/>
      <c r="U21" s="49"/>
      <c r="V21" s="141"/>
      <c r="W21" s="49"/>
      <c r="X21" s="49"/>
      <c r="Y21" s="49"/>
      <c r="Z21" s="3">
        <f t="shared" si="0"/>
        <v>0</v>
      </c>
      <c r="AA21" s="3">
        <f t="shared" si="2"/>
        <v>0</v>
      </c>
      <c r="AB21" s="3">
        <f t="shared" si="3"/>
        <v>0</v>
      </c>
      <c r="AC21" s="3">
        <f t="shared" si="1"/>
        <v>0</v>
      </c>
    </row>
    <row r="22" spans="1:29" ht="19.899999999999999" customHeight="1">
      <c r="A22" s="176"/>
      <c r="B22" s="5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141"/>
      <c r="N22" s="49"/>
      <c r="O22" s="49"/>
      <c r="P22" s="49"/>
      <c r="Q22" s="49"/>
      <c r="R22" s="49"/>
      <c r="S22" s="49"/>
      <c r="T22" s="49"/>
      <c r="U22" s="49"/>
      <c r="V22" s="141"/>
      <c r="W22" s="49"/>
      <c r="X22" s="49"/>
      <c r="Y22" s="49"/>
      <c r="Z22" s="3">
        <f t="shared" si="0"/>
        <v>0</v>
      </c>
      <c r="AA22" s="3">
        <f t="shared" si="2"/>
        <v>0</v>
      </c>
      <c r="AB22" s="3">
        <f t="shared" si="3"/>
        <v>0</v>
      </c>
      <c r="AC22" s="3">
        <f t="shared" si="1"/>
        <v>0</v>
      </c>
    </row>
    <row r="23" spans="1:29" ht="19.899999999999999" customHeight="1">
      <c r="A23" s="176"/>
      <c r="B23" s="5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141"/>
      <c r="N23" s="49"/>
      <c r="O23" s="49"/>
      <c r="P23" s="49"/>
      <c r="Q23" s="49"/>
      <c r="R23" s="49"/>
      <c r="S23" s="49"/>
      <c r="T23" s="49"/>
      <c r="U23" s="49"/>
      <c r="V23" s="141"/>
      <c r="W23" s="49"/>
      <c r="X23" s="49"/>
      <c r="Y23" s="49"/>
      <c r="Z23" s="3">
        <f t="shared" si="0"/>
        <v>0</v>
      </c>
      <c r="AA23" s="3">
        <f t="shared" si="2"/>
        <v>0</v>
      </c>
      <c r="AB23" s="3">
        <f t="shared" si="3"/>
        <v>0</v>
      </c>
      <c r="AC23" s="3">
        <f t="shared" si="1"/>
        <v>0</v>
      </c>
    </row>
    <row r="24" spans="1:29" ht="19.899999999999999" customHeight="1">
      <c r="A24" s="176"/>
      <c r="B24" s="50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141"/>
      <c r="N24" s="49"/>
      <c r="O24" s="49"/>
      <c r="P24" s="49"/>
      <c r="Q24" s="49"/>
      <c r="R24" s="49"/>
      <c r="S24" s="49"/>
      <c r="T24" s="49"/>
      <c r="U24" s="49"/>
      <c r="V24" s="141"/>
      <c r="W24" s="49"/>
      <c r="X24" s="49"/>
      <c r="Y24" s="49"/>
      <c r="Z24" s="3">
        <f t="shared" si="0"/>
        <v>0</v>
      </c>
      <c r="AA24" s="3">
        <f t="shared" si="2"/>
        <v>0</v>
      </c>
      <c r="AB24" s="3">
        <f t="shared" si="3"/>
        <v>0</v>
      </c>
      <c r="AC24" s="3">
        <f t="shared" si="1"/>
        <v>0</v>
      </c>
    </row>
    <row r="25" spans="1:29" ht="19.899999999999999" customHeight="1">
      <c r="A25" s="176"/>
      <c r="B25" s="50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141"/>
      <c r="N25" s="49"/>
      <c r="O25" s="49"/>
      <c r="P25" s="49"/>
      <c r="Q25" s="49"/>
      <c r="R25" s="49"/>
      <c r="S25" s="49"/>
      <c r="T25" s="49"/>
      <c r="U25" s="49"/>
      <c r="V25" s="141"/>
      <c r="W25" s="49"/>
      <c r="X25" s="49"/>
      <c r="Y25" s="49"/>
      <c r="Z25" s="3">
        <f t="shared" si="0"/>
        <v>0</v>
      </c>
      <c r="AA25" s="3">
        <f t="shared" si="2"/>
        <v>0</v>
      </c>
      <c r="AB25" s="3">
        <f t="shared" si="3"/>
        <v>0</v>
      </c>
      <c r="AC25" s="3">
        <f t="shared" si="1"/>
        <v>0</v>
      </c>
    </row>
    <row r="26" spans="1:29" ht="19.899999999999999" customHeight="1">
      <c r="A26" s="176"/>
      <c r="B26" s="5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141"/>
      <c r="N26" s="49"/>
      <c r="O26" s="49"/>
      <c r="P26" s="49"/>
      <c r="Q26" s="49"/>
      <c r="R26" s="49"/>
      <c r="S26" s="49"/>
      <c r="T26" s="49"/>
      <c r="U26" s="49"/>
      <c r="V26" s="141"/>
      <c r="W26" s="49"/>
      <c r="X26" s="49"/>
      <c r="Y26" s="49"/>
      <c r="Z26" s="3">
        <f t="shared" si="0"/>
        <v>0</v>
      </c>
      <c r="AA26" s="3">
        <f t="shared" si="2"/>
        <v>0</v>
      </c>
      <c r="AB26" s="3">
        <f t="shared" si="3"/>
        <v>0</v>
      </c>
      <c r="AC26" s="3">
        <f t="shared" si="1"/>
        <v>0</v>
      </c>
    </row>
    <row r="27" spans="1:29" ht="19.899999999999999" customHeight="1">
      <c r="A27" s="176"/>
      <c r="B27" s="50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141"/>
      <c r="N27" s="49"/>
      <c r="O27" s="49"/>
      <c r="P27" s="49"/>
      <c r="Q27" s="49"/>
      <c r="R27" s="49"/>
      <c r="S27" s="49"/>
      <c r="T27" s="49"/>
      <c r="U27" s="49"/>
      <c r="V27" s="141"/>
      <c r="W27" s="49"/>
      <c r="X27" s="49"/>
      <c r="Y27" s="49"/>
      <c r="Z27" s="3">
        <f t="shared" si="0"/>
        <v>0</v>
      </c>
      <c r="AA27" s="3">
        <f t="shared" si="2"/>
        <v>0</v>
      </c>
      <c r="AB27" s="3">
        <f t="shared" si="3"/>
        <v>0</v>
      </c>
      <c r="AC27" s="3">
        <f t="shared" si="1"/>
        <v>0</v>
      </c>
    </row>
    <row r="28" spans="1:29" ht="19.899999999999999" customHeight="1">
      <c r="A28" s="176"/>
      <c r="B28" s="50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141"/>
      <c r="N28" s="49"/>
      <c r="O28" s="49"/>
      <c r="P28" s="49"/>
      <c r="Q28" s="49"/>
      <c r="R28" s="49"/>
      <c r="S28" s="49"/>
      <c r="T28" s="49"/>
      <c r="U28" s="49"/>
      <c r="V28" s="141"/>
      <c r="W28" s="49"/>
      <c r="X28" s="49"/>
      <c r="Y28" s="49"/>
      <c r="Z28" s="3">
        <f t="shared" si="0"/>
        <v>0</v>
      </c>
      <c r="AA28" s="3">
        <f t="shared" si="2"/>
        <v>0</v>
      </c>
      <c r="AB28" s="3">
        <f t="shared" si="3"/>
        <v>0</v>
      </c>
      <c r="AC28" s="3">
        <f t="shared" si="1"/>
        <v>0</v>
      </c>
    </row>
    <row r="29" spans="1:29" ht="19.899999999999999" customHeight="1">
      <c r="A29" s="176"/>
      <c r="B29" s="5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41"/>
      <c r="N29" s="49"/>
      <c r="O29" s="49"/>
      <c r="P29" s="49"/>
      <c r="Q29" s="49"/>
      <c r="R29" s="49"/>
      <c r="S29" s="49"/>
      <c r="T29" s="49"/>
      <c r="U29" s="49"/>
      <c r="V29" s="141"/>
      <c r="W29" s="49"/>
      <c r="X29" s="49"/>
      <c r="Y29" s="49"/>
      <c r="Z29" s="3">
        <f t="shared" si="0"/>
        <v>0</v>
      </c>
      <c r="AA29" s="3">
        <f t="shared" si="2"/>
        <v>0</v>
      </c>
      <c r="AB29" s="3">
        <f t="shared" si="3"/>
        <v>0</v>
      </c>
      <c r="AC29" s="3">
        <f t="shared" si="1"/>
        <v>0</v>
      </c>
    </row>
    <row r="30" spans="1:29" ht="19.899999999999999" customHeight="1">
      <c r="A30" s="176"/>
      <c r="B30" s="50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41"/>
      <c r="N30" s="49"/>
      <c r="O30" s="49"/>
      <c r="P30" s="49"/>
      <c r="Q30" s="49"/>
      <c r="R30" s="49"/>
      <c r="S30" s="49"/>
      <c r="T30" s="49"/>
      <c r="U30" s="49"/>
      <c r="V30" s="141"/>
      <c r="W30" s="49"/>
      <c r="X30" s="49"/>
      <c r="Y30" s="49"/>
      <c r="Z30" s="3">
        <f t="shared" si="0"/>
        <v>0</v>
      </c>
      <c r="AA30" s="3">
        <f t="shared" si="2"/>
        <v>0</v>
      </c>
      <c r="AB30" s="3">
        <f t="shared" si="3"/>
        <v>0</v>
      </c>
      <c r="AC30" s="3">
        <f t="shared" si="1"/>
        <v>0</v>
      </c>
    </row>
    <row r="31" spans="1:29" ht="19.899999999999999" customHeight="1">
      <c r="A31" s="176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41"/>
      <c r="N31" s="49"/>
      <c r="O31" s="49"/>
      <c r="P31" s="49"/>
      <c r="Q31" s="49"/>
      <c r="R31" s="49"/>
      <c r="S31" s="49"/>
      <c r="T31" s="49"/>
      <c r="U31" s="49"/>
      <c r="V31" s="141"/>
      <c r="W31" s="49"/>
      <c r="X31" s="49"/>
      <c r="Y31" s="49"/>
      <c r="Z31" s="3">
        <f t="shared" si="0"/>
        <v>0</v>
      </c>
      <c r="AA31" s="3">
        <f t="shared" si="2"/>
        <v>0</v>
      </c>
      <c r="AB31" s="3">
        <f t="shared" si="3"/>
        <v>0</v>
      </c>
      <c r="AC31" s="3">
        <f t="shared" si="1"/>
        <v>0</v>
      </c>
    </row>
    <row r="32" spans="1:29" ht="19.899999999999999" customHeight="1">
      <c r="A32" s="176"/>
      <c r="B32" s="50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141"/>
      <c r="N32" s="49"/>
      <c r="O32" s="49"/>
      <c r="P32" s="49"/>
      <c r="Q32" s="49"/>
      <c r="R32" s="49"/>
      <c r="S32" s="49"/>
      <c r="T32" s="49"/>
      <c r="U32" s="49"/>
      <c r="V32" s="141"/>
      <c r="W32" s="49"/>
      <c r="X32" s="49"/>
      <c r="Y32" s="49"/>
      <c r="Z32" s="3">
        <f t="shared" si="0"/>
        <v>0</v>
      </c>
      <c r="AA32" s="3">
        <f t="shared" si="2"/>
        <v>0</v>
      </c>
      <c r="AB32" s="3">
        <f t="shared" si="3"/>
        <v>0</v>
      </c>
      <c r="AC32" s="3">
        <f t="shared" si="1"/>
        <v>0</v>
      </c>
    </row>
    <row r="33" spans="1:29" ht="19.899999999999999" customHeight="1">
      <c r="A33" s="176"/>
      <c r="B33" s="50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141"/>
      <c r="N33" s="49"/>
      <c r="O33" s="49"/>
      <c r="P33" s="49"/>
      <c r="Q33" s="49"/>
      <c r="R33" s="49"/>
      <c r="S33" s="49"/>
      <c r="T33" s="49"/>
      <c r="U33" s="49"/>
      <c r="V33" s="141"/>
      <c r="W33" s="49"/>
      <c r="X33" s="49"/>
      <c r="Y33" s="49"/>
      <c r="Z33" s="3">
        <f t="shared" si="0"/>
        <v>0</v>
      </c>
      <c r="AA33" s="3">
        <f t="shared" si="2"/>
        <v>0</v>
      </c>
      <c r="AB33" s="3">
        <f t="shared" si="3"/>
        <v>0</v>
      </c>
      <c r="AC33" s="3">
        <f t="shared" si="1"/>
        <v>0</v>
      </c>
    </row>
    <row r="34" spans="1:29" ht="19.899999999999999" customHeight="1">
      <c r="A34" s="176"/>
      <c r="B34" s="50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141"/>
      <c r="N34" s="49"/>
      <c r="O34" s="49"/>
      <c r="P34" s="49"/>
      <c r="Q34" s="49"/>
      <c r="R34" s="49"/>
      <c r="S34" s="49"/>
      <c r="T34" s="49"/>
      <c r="U34" s="49"/>
      <c r="V34" s="141"/>
      <c r="W34" s="49"/>
      <c r="X34" s="49"/>
      <c r="Y34" s="49"/>
      <c r="Z34" s="3">
        <f t="shared" si="0"/>
        <v>0</v>
      </c>
      <c r="AA34" s="3">
        <f t="shared" si="2"/>
        <v>0</v>
      </c>
      <c r="AB34" s="3">
        <f t="shared" si="3"/>
        <v>0</v>
      </c>
      <c r="AC34" s="3">
        <f t="shared" si="1"/>
        <v>0</v>
      </c>
    </row>
    <row r="35" spans="1:29" ht="19.899999999999999" customHeight="1">
      <c r="A35" s="176"/>
      <c r="B35" s="5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141"/>
      <c r="N35" s="49"/>
      <c r="O35" s="49"/>
      <c r="P35" s="49"/>
      <c r="Q35" s="49"/>
      <c r="R35" s="49"/>
      <c r="S35" s="49"/>
      <c r="T35" s="49"/>
      <c r="U35" s="49"/>
      <c r="V35" s="141"/>
      <c r="W35" s="49"/>
      <c r="X35" s="49"/>
      <c r="Y35" s="49"/>
      <c r="Z35" s="3">
        <f t="shared" si="0"/>
        <v>0</v>
      </c>
      <c r="AA35" s="3">
        <f t="shared" si="2"/>
        <v>0</v>
      </c>
      <c r="AB35" s="3">
        <f t="shared" si="3"/>
        <v>0</v>
      </c>
      <c r="AC35" s="3">
        <f t="shared" si="1"/>
        <v>0</v>
      </c>
    </row>
    <row r="36" spans="1:29" ht="19.899999999999999" customHeight="1">
      <c r="A36" s="176"/>
      <c r="B36" s="50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141"/>
      <c r="N36" s="49"/>
      <c r="O36" s="49"/>
      <c r="P36" s="49"/>
      <c r="Q36" s="49"/>
      <c r="R36" s="49"/>
      <c r="S36" s="49"/>
      <c r="T36" s="49"/>
      <c r="U36" s="49"/>
      <c r="V36" s="141"/>
      <c r="W36" s="49"/>
      <c r="X36" s="49"/>
      <c r="Y36" s="49"/>
      <c r="Z36" s="1">
        <f t="shared" si="0"/>
        <v>0</v>
      </c>
      <c r="AA36" s="1">
        <f t="shared" si="2"/>
        <v>0</v>
      </c>
      <c r="AB36" s="1">
        <f t="shared" si="3"/>
        <v>0</v>
      </c>
      <c r="AC36" s="1">
        <f t="shared" si="1"/>
        <v>0</v>
      </c>
    </row>
    <row r="37" spans="1:29" ht="19.899999999999999" customHeight="1">
      <c r="A37" s="176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141"/>
      <c r="N37" s="49"/>
      <c r="O37" s="49"/>
      <c r="P37" s="49"/>
      <c r="Q37" s="49"/>
      <c r="R37" s="49"/>
      <c r="S37" s="49"/>
      <c r="T37" s="49"/>
      <c r="U37" s="49"/>
      <c r="V37" s="141"/>
      <c r="W37" s="49"/>
      <c r="X37" s="49"/>
      <c r="Y37" s="49"/>
      <c r="Z37" s="1">
        <f t="shared" si="0"/>
        <v>0</v>
      </c>
      <c r="AA37" s="1">
        <f t="shared" si="2"/>
        <v>0</v>
      </c>
      <c r="AB37" s="1">
        <f t="shared" si="3"/>
        <v>0</v>
      </c>
      <c r="AC37" s="1">
        <f t="shared" si="1"/>
        <v>0</v>
      </c>
    </row>
    <row r="38" spans="1:29" ht="19.899999999999999" customHeight="1">
      <c r="A38" s="176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141"/>
      <c r="N38" s="49"/>
      <c r="O38" s="49"/>
      <c r="P38" s="49"/>
      <c r="Q38" s="49"/>
      <c r="R38" s="49"/>
      <c r="S38" s="49"/>
      <c r="T38" s="49"/>
      <c r="U38" s="49"/>
      <c r="V38" s="141"/>
      <c r="W38" s="49"/>
      <c r="X38" s="49"/>
      <c r="Y38" s="49"/>
    </row>
    <row r="39" spans="1:29" ht="19.899999999999999" customHeight="1">
      <c r="A39" s="176"/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141"/>
      <c r="N39" s="49"/>
      <c r="O39" s="49"/>
      <c r="P39" s="49"/>
      <c r="Q39" s="49"/>
      <c r="R39" s="49"/>
      <c r="S39" s="49"/>
      <c r="T39" s="49"/>
      <c r="U39" s="49"/>
      <c r="V39" s="141"/>
      <c r="W39" s="49"/>
      <c r="X39" s="49"/>
      <c r="Y39" s="49"/>
    </row>
    <row r="40" spans="1:29" ht="19.899999999999999" customHeight="1">
      <c r="A40" s="176"/>
      <c r="B40" s="50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141"/>
      <c r="N40" s="49"/>
      <c r="O40" s="49"/>
      <c r="P40" s="49"/>
      <c r="Q40" s="49"/>
      <c r="R40" s="49"/>
      <c r="S40" s="49"/>
      <c r="T40" s="49"/>
      <c r="U40" s="49"/>
      <c r="V40" s="141"/>
      <c r="W40" s="49"/>
      <c r="X40" s="49"/>
      <c r="Y40" s="49"/>
    </row>
    <row r="41" spans="1:29" ht="19.899999999999999" customHeight="1">
      <c r="A41" s="176"/>
      <c r="B41" s="50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141"/>
      <c r="N41" s="49"/>
      <c r="O41" s="49"/>
      <c r="P41" s="49"/>
      <c r="Q41" s="49"/>
      <c r="R41" s="49"/>
      <c r="S41" s="49"/>
      <c r="T41" s="49"/>
      <c r="U41" s="49"/>
      <c r="V41" s="141"/>
      <c r="W41" s="49"/>
      <c r="X41" s="49"/>
      <c r="Y41" s="49"/>
    </row>
    <row r="42" spans="1:29" ht="19.899999999999999" customHeight="1">
      <c r="A42" s="176"/>
      <c r="B42" s="50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141"/>
      <c r="N42" s="49"/>
      <c r="O42" s="49"/>
      <c r="P42" s="49"/>
      <c r="Q42" s="49"/>
      <c r="R42" s="49"/>
      <c r="S42" s="49"/>
      <c r="T42" s="49"/>
      <c r="U42" s="49"/>
      <c r="V42" s="141"/>
      <c r="W42" s="49"/>
      <c r="X42" s="49"/>
      <c r="Y42" s="49"/>
    </row>
    <row r="43" spans="1:29" ht="19.899999999999999" customHeight="1">
      <c r="A43" s="176"/>
      <c r="B43" s="50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141"/>
      <c r="N43" s="49"/>
      <c r="O43" s="49"/>
      <c r="P43" s="49"/>
      <c r="Q43" s="49"/>
      <c r="R43" s="49"/>
      <c r="S43" s="49"/>
      <c r="T43" s="49"/>
      <c r="U43" s="49"/>
      <c r="V43" s="141"/>
      <c r="W43" s="49"/>
      <c r="X43" s="49"/>
      <c r="Y43" s="49"/>
    </row>
    <row r="44" spans="1:29" ht="19.899999999999999" customHeight="1">
      <c r="A44" s="176"/>
      <c r="B44" s="50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141"/>
      <c r="N44" s="49"/>
      <c r="O44" s="49"/>
      <c r="P44" s="49"/>
      <c r="Q44" s="49"/>
      <c r="R44" s="49"/>
      <c r="S44" s="49"/>
      <c r="T44" s="49"/>
      <c r="U44" s="49"/>
      <c r="V44" s="141"/>
      <c r="W44" s="49"/>
      <c r="X44" s="49"/>
      <c r="Y44" s="49"/>
    </row>
    <row r="45" spans="1:29" ht="19.899999999999999" customHeight="1">
      <c r="A45" s="176"/>
      <c r="B45" s="50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141"/>
      <c r="N45" s="49"/>
      <c r="O45" s="49"/>
      <c r="P45" s="49"/>
      <c r="Q45" s="49"/>
      <c r="R45" s="49"/>
      <c r="S45" s="49"/>
      <c r="T45" s="49"/>
      <c r="U45" s="49"/>
      <c r="V45" s="141"/>
      <c r="W45" s="49"/>
      <c r="X45" s="49"/>
      <c r="Y45" s="49"/>
    </row>
    <row r="46" spans="1:29" ht="19.899999999999999" customHeight="1">
      <c r="A46" s="176"/>
      <c r="B46" s="50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141"/>
      <c r="N46" s="49"/>
      <c r="O46" s="49"/>
      <c r="P46" s="49"/>
      <c r="Q46" s="49"/>
      <c r="R46" s="49"/>
      <c r="S46" s="49"/>
      <c r="T46" s="49"/>
      <c r="U46" s="49"/>
      <c r="V46" s="141"/>
      <c r="W46" s="49"/>
      <c r="X46" s="49"/>
      <c r="Y46" s="49"/>
    </row>
    <row r="47" spans="1:29" ht="19.899999999999999" customHeight="1"/>
    <row r="48" spans="1:29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Y8" name="ช่วง1_1"/>
    <protectedRange sqref="AC8" name="ช่วง1_1_1"/>
    <protectedRange sqref="Z8:AB8" name="ช่วง1_1_1_1"/>
  </protectedRanges>
  <mergeCells count="20">
    <mergeCell ref="A1:W1"/>
    <mergeCell ref="W5:Y7"/>
    <mergeCell ref="C5:L6"/>
    <mergeCell ref="A2:Y2"/>
    <mergeCell ref="A3:B3"/>
    <mergeCell ref="C3:H3"/>
    <mergeCell ref="I3:M3"/>
    <mergeCell ref="P3:V3"/>
    <mergeCell ref="F7:F8"/>
    <mergeCell ref="J7:J8"/>
    <mergeCell ref="Z5:AC5"/>
    <mergeCell ref="Z6:Z7"/>
    <mergeCell ref="AA6:AA7"/>
    <mergeCell ref="AB6:AB7"/>
    <mergeCell ref="A4:Y4"/>
    <mergeCell ref="A5:A8"/>
    <mergeCell ref="V5:V7"/>
    <mergeCell ref="M5:M7"/>
    <mergeCell ref="P5:P7"/>
    <mergeCell ref="R5:U7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A55"/>
  <sheetViews>
    <sheetView tabSelected="1" workbookViewId="0">
      <selection activeCell="A13" sqref="A13:X38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5.5703125" style="27" customWidth="1"/>
    <col min="4" max="4" width="7.5703125" style="27" customWidth="1"/>
    <col min="5" max="9" width="3.28515625" style="27" customWidth="1"/>
    <col min="10" max="11" width="5.5703125" style="27" customWidth="1"/>
    <col min="12" max="12" width="7.28515625" style="27" customWidth="1"/>
    <col min="13" max="15" width="4.42578125" style="1" hidden="1" customWidth="1"/>
    <col min="16" max="16" width="10.42578125" style="1" hidden="1" customWidth="1"/>
    <col min="17" max="21" width="3.140625" style="1" customWidth="1"/>
    <col min="22" max="22" width="5.28515625" style="1" customWidth="1"/>
    <col min="23" max="23" width="5.5703125" style="1" customWidth="1"/>
    <col min="24" max="16384" width="9" style="1"/>
  </cols>
  <sheetData>
    <row r="1" spans="1:27" ht="21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152" t="s">
        <v>54</v>
      </c>
      <c r="X1" s="152">
        <v>9</v>
      </c>
    </row>
    <row r="2" spans="1:27" ht="21" customHeight="1">
      <c r="A2" s="275" t="s">
        <v>66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27" ht="21" customHeight="1">
      <c r="A3" s="277" t="s">
        <v>1</v>
      </c>
      <c r="B3" s="277"/>
      <c r="C3" s="276">
        <f>STUDENT!C4</f>
        <v>0</v>
      </c>
      <c r="D3" s="276"/>
      <c r="E3" s="276" t="s">
        <v>0</v>
      </c>
      <c r="F3" s="276"/>
      <c r="G3" s="276"/>
      <c r="H3" s="276">
        <f>STUDENT!E4</f>
        <v>0</v>
      </c>
      <c r="I3" s="276"/>
      <c r="J3" s="276"/>
      <c r="K3" s="276"/>
      <c r="L3" s="276"/>
      <c r="W3" s="155" t="s">
        <v>47</v>
      </c>
      <c r="X3" s="179" t="str">
        <f>STUDENT!C2</f>
        <v>1</v>
      </c>
    </row>
    <row r="4" spans="1:27" ht="21" customHeight="1" thickBot="1">
      <c r="A4" s="314" t="s">
        <v>104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</row>
    <row r="5" spans="1:27" ht="21" customHeight="1">
      <c r="A5" s="281" t="s">
        <v>8</v>
      </c>
      <c r="B5" s="60" t="s">
        <v>67</v>
      </c>
      <c r="C5" s="342" t="s">
        <v>159</v>
      </c>
      <c r="D5" s="343"/>
      <c r="E5" s="317" t="s">
        <v>103</v>
      </c>
      <c r="F5" s="318"/>
      <c r="G5" s="318"/>
      <c r="H5" s="318"/>
      <c r="I5" s="318"/>
      <c r="J5" s="318"/>
      <c r="K5" s="318"/>
      <c r="L5" s="319"/>
      <c r="M5" s="285" t="s">
        <v>55</v>
      </c>
      <c r="N5" s="286"/>
      <c r="O5" s="286"/>
      <c r="P5" s="286"/>
      <c r="Q5" s="339" t="s">
        <v>160</v>
      </c>
      <c r="R5" s="340"/>
      <c r="S5" s="340"/>
      <c r="T5" s="340"/>
      <c r="U5" s="340"/>
      <c r="V5" s="340"/>
      <c r="W5" s="340"/>
      <c r="X5" s="341"/>
    </row>
    <row r="6" spans="1:27" ht="21" customHeight="1" thickBot="1">
      <c r="A6" s="283"/>
      <c r="B6" s="62" t="s">
        <v>70</v>
      </c>
      <c r="C6" s="62" t="s">
        <v>158</v>
      </c>
      <c r="D6" s="62" t="s">
        <v>101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2" t="s">
        <v>88</v>
      </c>
      <c r="K6" s="62" t="s">
        <v>100</v>
      </c>
      <c r="L6" s="62" t="s">
        <v>101</v>
      </c>
      <c r="M6" s="15"/>
      <c r="N6" s="14"/>
      <c r="O6" s="14"/>
      <c r="P6" s="156" t="s">
        <v>59</v>
      </c>
      <c r="Q6" s="17">
        <v>1</v>
      </c>
      <c r="R6" s="17">
        <v>2</v>
      </c>
      <c r="S6" s="17">
        <v>3</v>
      </c>
      <c r="T6" s="17">
        <v>4</v>
      </c>
      <c r="U6" s="17">
        <v>5</v>
      </c>
      <c r="V6" s="17" t="s">
        <v>88</v>
      </c>
      <c r="W6" s="17" t="s">
        <v>100</v>
      </c>
      <c r="X6" s="17" t="s">
        <v>101</v>
      </c>
    </row>
    <row r="7" spans="1:27" ht="21" customHeight="1" thickBot="1">
      <c r="A7" s="284"/>
      <c r="B7" s="65" t="s">
        <v>68</v>
      </c>
      <c r="C7" s="66"/>
      <c r="D7" s="66" t="s">
        <v>102</v>
      </c>
      <c r="E7" s="101">
        <v>3</v>
      </c>
      <c r="F7" s="66">
        <v>3</v>
      </c>
      <c r="G7" s="66">
        <v>3</v>
      </c>
      <c r="H7" s="66">
        <v>3</v>
      </c>
      <c r="I7" s="66">
        <v>3</v>
      </c>
      <c r="J7" s="66">
        <f t="shared" ref="J7:J12" si="0">SUM(E7:I7)</f>
        <v>15</v>
      </c>
      <c r="K7" s="66">
        <f>J7/I6</f>
        <v>3</v>
      </c>
      <c r="L7" s="101" t="s">
        <v>102</v>
      </c>
      <c r="M7" s="9">
        <f>COUNTIF(C7:L7,"ข")*2</f>
        <v>0</v>
      </c>
      <c r="N7" s="9">
        <f>COUNTIF(C7:M7,"ล")*2</f>
        <v>0</v>
      </c>
      <c r="O7" s="9">
        <f>COUNTIF(C7:N7,"ป")*2</f>
        <v>0</v>
      </c>
      <c r="P7" s="157">
        <f>SUM(C7:L7)</f>
        <v>33</v>
      </c>
      <c r="Q7" s="163">
        <v>3</v>
      </c>
      <c r="R7" s="163">
        <v>3</v>
      </c>
      <c r="S7" s="163">
        <v>3</v>
      </c>
      <c r="T7" s="163">
        <v>3</v>
      </c>
      <c r="U7" s="163">
        <v>3</v>
      </c>
      <c r="V7" s="163">
        <f>SUM(Q7:U7)</f>
        <v>15</v>
      </c>
      <c r="W7" s="163">
        <f>AVERAGE(V7/5)</f>
        <v>3</v>
      </c>
      <c r="X7" s="163" t="s">
        <v>102</v>
      </c>
    </row>
    <row r="8" spans="1:27" ht="19.899999999999999" customHeight="1">
      <c r="A8" s="113">
        <f>Time1!B9</f>
        <v>1</v>
      </c>
      <c r="B8" s="161" t="str">
        <f>Time1!E9</f>
        <v>สงกรานต์</v>
      </c>
      <c r="C8" s="140"/>
      <c r="D8" s="140" t="str">
        <f>IF(C8&lt;1,"ไม่ผ่าน",IF(C8&lt;2,"ผ่าน",IF(C8&lt;3,"ดี","ดีเยี่ยม")))</f>
        <v>ไม่ผ่าน</v>
      </c>
      <c r="E8" s="119"/>
      <c r="F8" s="119"/>
      <c r="G8" s="119"/>
      <c r="H8" s="119"/>
      <c r="I8" s="119"/>
      <c r="J8" s="119">
        <f t="shared" si="0"/>
        <v>0</v>
      </c>
      <c r="K8" s="140">
        <f>ROUND(J8/I6,0)</f>
        <v>0</v>
      </c>
      <c r="L8" s="140" t="str">
        <f>IF(K8&lt;1,"ไม่ผ่าน",IF(K8&lt;2,"ผ่าน",IF(K8&lt;3,"ดี","ดีเยี่ยม")))</f>
        <v>ไม่ผ่าน</v>
      </c>
      <c r="M8" s="7">
        <f>COUNTIF(C8:L8,"ข")*2</f>
        <v>0</v>
      </c>
      <c r="N8" s="7">
        <f>COUNTIF(C8:M8,"ล")*2</f>
        <v>0</v>
      </c>
      <c r="O8" s="7">
        <f>COUNTIF(C8:N8,"ป")*2</f>
        <v>0</v>
      </c>
      <c r="P8" s="158">
        <f>SUM(C8:L8)</f>
        <v>0</v>
      </c>
      <c r="Q8" s="149"/>
      <c r="R8" s="187"/>
      <c r="S8" s="187"/>
      <c r="T8" s="187"/>
      <c r="U8" s="187"/>
      <c r="V8" s="149">
        <f>SUM(Q8:U8)</f>
        <v>0</v>
      </c>
      <c r="W8" s="149">
        <f>V8/U6</f>
        <v>0</v>
      </c>
      <c r="X8" s="149" t="str">
        <f>IF(W8&lt;1,"ไม่ผ่าน",IF(W8&lt;2,"ผ่าน",IF(W8&lt;3,"ดี","ดีเยี่ยม")))</f>
        <v>ไม่ผ่าน</v>
      </c>
    </row>
    <row r="9" spans="1:27" ht="19.899999999999999" customHeight="1">
      <c r="A9" s="115">
        <f>Time1!B10</f>
        <v>2</v>
      </c>
      <c r="B9" s="162" t="str">
        <f>Time1!E10</f>
        <v>จิรภาส</v>
      </c>
      <c r="C9" s="49"/>
      <c r="D9" s="41" t="str">
        <f>IF(C9&lt;1,"ไม่ผ่าน",IF(C9&lt;2,"ผ่าน",IF(C9&lt;3,"ดี","ดีเยี่ยม")))</f>
        <v>ไม่ผ่าน</v>
      </c>
      <c r="E9" s="49"/>
      <c r="F9" s="49"/>
      <c r="G9" s="49"/>
      <c r="H9" s="49"/>
      <c r="I9" s="49"/>
      <c r="J9" s="49">
        <f t="shared" si="0"/>
        <v>0</v>
      </c>
      <c r="K9" s="49">
        <f>ROUND(J9/I6,0)</f>
        <v>0</v>
      </c>
      <c r="L9" s="49" t="str">
        <f>IF(K9&lt;1,"ไม่ผ่าน",IF(K9&lt;2,"ผ่าน",IF(K9&lt;3,"ดี","ดีเยี่ยม")))</f>
        <v>ไม่ผ่าน</v>
      </c>
      <c r="M9" s="3">
        <f>COUNTIF(C9:L9,"ข")*2</f>
        <v>0</v>
      </c>
      <c r="N9" s="3">
        <f>COUNTIF(C9:M9,"ล")*2</f>
        <v>0</v>
      </c>
      <c r="O9" s="3">
        <f>COUNTIF(C9:N9,"ป")*2</f>
        <v>0</v>
      </c>
      <c r="P9" s="159">
        <f>SUM(C9:L9)</f>
        <v>0</v>
      </c>
      <c r="Q9" s="17"/>
      <c r="R9" s="17"/>
      <c r="S9" s="17"/>
      <c r="T9" s="17"/>
      <c r="U9" s="17"/>
      <c r="V9" s="17">
        <f>SUM(Q9:U9)</f>
        <v>0</v>
      </c>
      <c r="W9" s="17">
        <f>V9/5</f>
        <v>0</v>
      </c>
      <c r="X9" s="149" t="str">
        <f>IF(W9&lt;1,"ไม่ผ่าน",IF(W9&lt;2,"ผ่าน",IF(W9&lt;3,"ดี","ดีเยี่ยม")))</f>
        <v>ไม่ผ่าน</v>
      </c>
    </row>
    <row r="10" spans="1:27" ht="19.899999999999999" customHeight="1">
      <c r="A10" s="115">
        <f>Time1!B11</f>
        <v>3</v>
      </c>
      <c r="B10" s="162" t="str">
        <f>Time1!E11</f>
        <v>ณัฐพัฒน์</v>
      </c>
      <c r="C10" s="49"/>
      <c r="D10" s="41" t="str">
        <f t="shared" ref="D10:D26" si="1">IF(C10&lt;1,"ไม่ผ่าน",IF(C10&lt;2,"ผ่าน",IF(C10&lt;3,"ดี","ดีเยี่ยม")))</f>
        <v>ไม่ผ่าน</v>
      </c>
      <c r="E10" s="49"/>
      <c r="F10" s="49"/>
      <c r="G10" s="49"/>
      <c r="H10" s="49"/>
      <c r="I10" s="49"/>
      <c r="J10" s="49">
        <f t="shared" si="0"/>
        <v>0</v>
      </c>
      <c r="K10" s="49">
        <f>ROUND(J10/I6,0)</f>
        <v>0</v>
      </c>
      <c r="L10" s="49" t="str">
        <f t="shared" ref="L10:L26" si="2">IF(K10&lt;1,"ไม่ผ่าน",IF(K10&lt;2,"ผ่าน",IF(K10&lt;3,"ดี","ดีเยี่ยม")))</f>
        <v>ไม่ผ่าน</v>
      </c>
      <c r="M10" s="3">
        <f>COUNTIF(C10:L10,"ข")*2</f>
        <v>0</v>
      </c>
      <c r="N10" s="3">
        <f>COUNTIF(C10:M10,"ล")*2</f>
        <v>0</v>
      </c>
      <c r="O10" s="3">
        <f>COUNTIF(C10:N10,"ป")*2</f>
        <v>0</v>
      </c>
      <c r="P10" s="159">
        <f>SUM(C10:L10)</f>
        <v>0</v>
      </c>
      <c r="Q10" s="17"/>
      <c r="R10" s="17"/>
      <c r="S10" s="17"/>
      <c r="T10" s="17"/>
      <c r="U10" s="17"/>
      <c r="V10" s="17">
        <f t="shared" ref="V10:V30" si="3">SUM(Q10:U10)</f>
        <v>0</v>
      </c>
      <c r="W10" s="17">
        <f t="shared" ref="W10:W32" si="4">V10/5</f>
        <v>0</v>
      </c>
      <c r="X10" s="149" t="str">
        <f t="shared" ref="X10:X32" si="5">IF(W10&lt;1,"ไม่ผ่าน",IF(W10&lt;2,"ผ่าน",IF(W10&lt;3,"ดี","ดีเยี่ยม")))</f>
        <v>ไม่ผ่าน</v>
      </c>
    </row>
    <row r="11" spans="1:27" ht="19.899999999999999" customHeight="1">
      <c r="A11" s="115">
        <f>Time1!B12</f>
        <v>4</v>
      </c>
      <c r="B11" s="162" t="str">
        <f>Time1!E12</f>
        <v>ธนกรณ์</v>
      </c>
      <c r="C11" s="49"/>
      <c r="D11" s="41" t="str">
        <f>IF(C11&lt;1,"ไม่ผ่าน",IF(C11&lt;2,"ผ่าน",IF(C11&lt;3,"ดี","ดีเยี่ยม")))</f>
        <v>ไม่ผ่าน</v>
      </c>
      <c r="E11" s="49"/>
      <c r="F11" s="49"/>
      <c r="G11" s="49"/>
      <c r="H11" s="49"/>
      <c r="I11" s="49"/>
      <c r="J11" s="49">
        <f t="shared" si="0"/>
        <v>0</v>
      </c>
      <c r="K11" s="49">
        <f>ROUND(J11/I6,0)</f>
        <v>0</v>
      </c>
      <c r="L11" s="49" t="str">
        <f>IF(K11&lt;1,"ไม่ผ่าน",IF(K11&lt;2,"ผ่าน",IF(K11&lt;3,"ดี","ดีเยี่ยม")))</f>
        <v>ไม่ผ่าน</v>
      </c>
      <c r="M11" s="3">
        <f>COUNTIF(C11:L11,"ข")*2</f>
        <v>0</v>
      </c>
      <c r="N11" s="3">
        <f>COUNTIF(C11:M11,"ล")*2</f>
        <v>0</v>
      </c>
      <c r="O11" s="3">
        <f>COUNTIF(C11:N11,"ป")*2</f>
        <v>0</v>
      </c>
      <c r="P11" s="159">
        <f>SUM(C11:L11)</f>
        <v>0</v>
      </c>
      <c r="Q11" s="17"/>
      <c r="R11" s="17"/>
      <c r="S11" s="17"/>
      <c r="T11" s="17"/>
      <c r="U11" s="17"/>
      <c r="V11" s="17">
        <f t="shared" si="3"/>
        <v>0</v>
      </c>
      <c r="W11" s="17">
        <f t="shared" si="4"/>
        <v>0</v>
      </c>
      <c r="X11" s="149" t="str">
        <f t="shared" si="5"/>
        <v>ไม่ผ่าน</v>
      </c>
    </row>
    <row r="12" spans="1:27" ht="19.899999999999999" customHeight="1">
      <c r="A12" s="115">
        <f>Time1!B13</f>
        <v>5</v>
      </c>
      <c r="B12" s="162" t="str">
        <f>Time1!E13</f>
        <v>ธีรภัทร</v>
      </c>
      <c r="C12" s="49"/>
      <c r="D12" s="41" t="str">
        <f>IF(C12&lt;1,"ไม่ผ่าน",IF(C12&lt;2,"ผ่าน",IF(C12&lt;3,"ดี","ดีเยี่ยม")))</f>
        <v>ไม่ผ่าน</v>
      </c>
      <c r="E12" s="49"/>
      <c r="F12" s="49"/>
      <c r="G12" s="49"/>
      <c r="H12" s="49"/>
      <c r="I12" s="49"/>
      <c r="J12" s="49">
        <f t="shared" si="0"/>
        <v>0</v>
      </c>
      <c r="K12" s="49">
        <f>ROUND(J12/I6,0)</f>
        <v>0</v>
      </c>
      <c r="L12" s="49" t="str">
        <f>IF(K12&lt;1,"ไม่ผ่าน",IF(K12&lt;2,"ผ่าน",IF(K12&lt;3,"ดี","ดีเยี่ยม")))</f>
        <v>ไม่ผ่าน</v>
      </c>
      <c r="M12" s="17">
        <f>K12/J7</f>
        <v>0</v>
      </c>
      <c r="N12" s="17" t="e">
        <f>L12/K7</f>
        <v>#VALUE!</v>
      </c>
      <c r="O12" s="17" t="e">
        <f>M12/L7</f>
        <v>#VALUE!</v>
      </c>
      <c r="P12" s="150" t="e">
        <f>N12/M7</f>
        <v>#VALUE!</v>
      </c>
      <c r="Q12" s="17"/>
      <c r="R12" s="17"/>
      <c r="S12" s="17"/>
      <c r="T12" s="17"/>
      <c r="U12" s="17"/>
      <c r="V12" s="17">
        <f t="shared" si="3"/>
        <v>0</v>
      </c>
      <c r="W12" s="17">
        <f t="shared" si="4"/>
        <v>0</v>
      </c>
      <c r="X12" s="149" t="str">
        <f t="shared" si="5"/>
        <v>ไม่ผ่าน</v>
      </c>
      <c r="AA12" s="160"/>
    </row>
    <row r="13" spans="1:27" ht="19.899999999999999" customHeight="1">
      <c r="A13" s="115"/>
      <c r="B13" s="162"/>
      <c r="C13" s="49"/>
      <c r="D13" s="41"/>
      <c r="E13" s="49"/>
      <c r="F13" s="49"/>
      <c r="G13" s="49"/>
      <c r="H13" s="49"/>
      <c r="I13" s="49"/>
      <c r="J13" s="49"/>
      <c r="K13" s="49"/>
      <c r="L13" s="49"/>
      <c r="M13" s="3"/>
      <c r="N13" s="3"/>
      <c r="O13" s="3"/>
      <c r="P13" s="159"/>
      <c r="Q13" s="17"/>
      <c r="R13" s="17"/>
      <c r="S13" s="17"/>
      <c r="T13" s="17"/>
      <c r="U13" s="17"/>
      <c r="V13" s="17"/>
      <c r="W13" s="17"/>
      <c r="X13" s="149"/>
    </row>
    <row r="14" spans="1:27" ht="19.899999999999999" customHeight="1">
      <c r="A14" s="115"/>
      <c r="B14" s="162"/>
      <c r="C14" s="49"/>
      <c r="D14" s="41"/>
      <c r="E14" s="49"/>
      <c r="F14" s="49"/>
      <c r="G14" s="49"/>
      <c r="H14" s="49"/>
      <c r="I14" s="49"/>
      <c r="J14" s="49"/>
      <c r="K14" s="49"/>
      <c r="L14" s="49"/>
      <c r="M14" s="3"/>
      <c r="N14" s="3"/>
      <c r="O14" s="3"/>
      <c r="P14" s="159"/>
      <c r="Q14" s="17"/>
      <c r="R14" s="17"/>
      <c r="S14" s="17"/>
      <c r="T14" s="17"/>
      <c r="U14" s="17"/>
      <c r="V14" s="17"/>
      <c r="W14" s="17"/>
      <c r="X14" s="149"/>
    </row>
    <row r="15" spans="1:27" ht="19.899999999999999" customHeight="1">
      <c r="A15" s="115"/>
      <c r="B15" s="162"/>
      <c r="C15" s="49"/>
      <c r="D15" s="41"/>
      <c r="E15" s="49"/>
      <c r="F15" s="49"/>
      <c r="G15" s="49"/>
      <c r="H15" s="49"/>
      <c r="I15" s="49"/>
      <c r="J15" s="49"/>
      <c r="K15" s="49"/>
      <c r="L15" s="49"/>
      <c r="M15" s="3"/>
      <c r="N15" s="3"/>
      <c r="O15" s="3"/>
      <c r="P15" s="159"/>
      <c r="Q15" s="17"/>
      <c r="R15" s="17"/>
      <c r="S15" s="17"/>
      <c r="T15" s="17"/>
      <c r="U15" s="17"/>
      <c r="V15" s="17"/>
      <c r="W15" s="17"/>
      <c r="X15" s="149"/>
    </row>
    <row r="16" spans="1:27" ht="19.899999999999999" customHeight="1">
      <c r="A16" s="115"/>
      <c r="B16" s="162"/>
      <c r="C16" s="49"/>
      <c r="D16" s="41"/>
      <c r="E16" s="49"/>
      <c r="F16" s="49"/>
      <c r="G16" s="49"/>
      <c r="H16" s="49"/>
      <c r="I16" s="49"/>
      <c r="J16" s="49"/>
      <c r="K16" s="49"/>
      <c r="L16" s="49"/>
      <c r="M16" s="3"/>
      <c r="N16" s="3"/>
      <c r="O16" s="3"/>
      <c r="P16" s="159"/>
      <c r="Q16" s="17"/>
      <c r="R16" s="17"/>
      <c r="S16" s="17"/>
      <c r="T16" s="17"/>
      <c r="U16" s="17"/>
      <c r="V16" s="17"/>
      <c r="W16" s="17"/>
      <c r="X16" s="149"/>
    </row>
    <row r="17" spans="1:24" ht="19.899999999999999" customHeight="1">
      <c r="A17" s="115"/>
      <c r="B17" s="162"/>
      <c r="C17" s="49"/>
      <c r="D17" s="41"/>
      <c r="E17" s="49"/>
      <c r="F17" s="49"/>
      <c r="G17" s="49"/>
      <c r="H17" s="49"/>
      <c r="I17" s="49"/>
      <c r="J17" s="49"/>
      <c r="K17" s="49"/>
      <c r="L17" s="49"/>
      <c r="M17" s="3"/>
      <c r="N17" s="3"/>
      <c r="O17" s="3"/>
      <c r="P17" s="159"/>
      <c r="Q17" s="17"/>
      <c r="R17" s="17"/>
      <c r="S17" s="17"/>
      <c r="T17" s="17"/>
      <c r="U17" s="17"/>
      <c r="V17" s="17"/>
      <c r="W17" s="17"/>
      <c r="X17" s="149"/>
    </row>
    <row r="18" spans="1:24" ht="19.899999999999999" customHeight="1">
      <c r="A18" s="115"/>
      <c r="B18" s="162"/>
      <c r="C18" s="49"/>
      <c r="D18" s="41"/>
      <c r="E18" s="49"/>
      <c r="F18" s="49"/>
      <c r="G18" s="49"/>
      <c r="H18" s="49"/>
      <c r="I18" s="49"/>
      <c r="J18" s="49"/>
      <c r="K18" s="49"/>
      <c r="L18" s="49"/>
      <c r="M18" s="3"/>
      <c r="N18" s="3"/>
      <c r="O18" s="3"/>
      <c r="P18" s="159"/>
      <c r="Q18" s="17"/>
      <c r="R18" s="17"/>
      <c r="S18" s="17"/>
      <c r="T18" s="17"/>
      <c r="U18" s="17"/>
      <c r="V18" s="17"/>
      <c r="W18" s="17"/>
      <c r="X18" s="149"/>
    </row>
    <row r="19" spans="1:24" ht="19.899999999999999" customHeight="1">
      <c r="A19" s="115"/>
      <c r="B19" s="162"/>
      <c r="C19" s="49"/>
      <c r="D19" s="41"/>
      <c r="E19" s="49"/>
      <c r="F19" s="49"/>
      <c r="G19" s="49"/>
      <c r="H19" s="49"/>
      <c r="I19" s="49"/>
      <c r="J19" s="49"/>
      <c r="K19" s="49"/>
      <c r="L19" s="49"/>
      <c r="M19" s="3"/>
      <c r="N19" s="3"/>
      <c r="O19" s="3"/>
      <c r="P19" s="159"/>
      <c r="Q19" s="17"/>
      <c r="R19" s="17"/>
      <c r="S19" s="17"/>
      <c r="T19" s="17"/>
      <c r="U19" s="17"/>
      <c r="V19" s="17"/>
      <c r="W19" s="17"/>
      <c r="X19" s="149"/>
    </row>
    <row r="20" spans="1:24" ht="19.899999999999999" customHeight="1">
      <c r="A20" s="115"/>
      <c r="B20" s="162"/>
      <c r="C20" s="49"/>
      <c r="D20" s="41"/>
      <c r="E20" s="49"/>
      <c r="F20" s="49"/>
      <c r="G20" s="49"/>
      <c r="H20" s="49"/>
      <c r="I20" s="49"/>
      <c r="J20" s="49"/>
      <c r="K20" s="49"/>
      <c r="L20" s="49"/>
      <c r="M20" s="3"/>
      <c r="N20" s="3"/>
      <c r="O20" s="3"/>
      <c r="P20" s="159"/>
      <c r="Q20" s="17"/>
      <c r="R20" s="17"/>
      <c r="S20" s="17"/>
      <c r="T20" s="17"/>
      <c r="U20" s="17"/>
      <c r="V20" s="17"/>
      <c r="W20" s="17"/>
      <c r="X20" s="149"/>
    </row>
    <row r="21" spans="1:24" ht="19.899999999999999" customHeight="1">
      <c r="A21" s="115"/>
      <c r="B21" s="162"/>
      <c r="C21" s="49"/>
      <c r="D21" s="41"/>
      <c r="E21" s="49"/>
      <c r="F21" s="49"/>
      <c r="G21" s="49"/>
      <c r="H21" s="49"/>
      <c r="I21" s="49"/>
      <c r="J21" s="49"/>
      <c r="K21" s="49"/>
      <c r="L21" s="49"/>
      <c r="M21" s="3"/>
      <c r="N21" s="3"/>
      <c r="O21" s="3"/>
      <c r="P21" s="159"/>
      <c r="Q21" s="17"/>
      <c r="R21" s="17"/>
      <c r="S21" s="17"/>
      <c r="T21" s="17"/>
      <c r="U21" s="17"/>
      <c r="V21" s="17"/>
      <c r="W21" s="17"/>
      <c r="X21" s="149"/>
    </row>
    <row r="22" spans="1:24" ht="19.899999999999999" customHeight="1">
      <c r="A22" s="115"/>
      <c r="B22" s="162"/>
      <c r="C22" s="49"/>
      <c r="D22" s="41"/>
      <c r="E22" s="49"/>
      <c r="F22" s="49"/>
      <c r="G22" s="49"/>
      <c r="H22" s="49"/>
      <c r="I22" s="49"/>
      <c r="J22" s="49"/>
      <c r="K22" s="49"/>
      <c r="L22" s="49"/>
      <c r="M22" s="3"/>
      <c r="N22" s="3"/>
      <c r="O22" s="3"/>
      <c r="P22" s="159"/>
      <c r="Q22" s="17"/>
      <c r="R22" s="17"/>
      <c r="S22" s="17"/>
      <c r="T22" s="17"/>
      <c r="U22" s="17"/>
      <c r="V22" s="17"/>
      <c r="W22" s="17"/>
      <c r="X22" s="149"/>
    </row>
    <row r="23" spans="1:24" ht="19.899999999999999" customHeight="1">
      <c r="A23" s="115"/>
      <c r="B23" s="162"/>
      <c r="C23" s="49"/>
      <c r="D23" s="41"/>
      <c r="E23" s="49"/>
      <c r="F23" s="49"/>
      <c r="G23" s="49"/>
      <c r="H23" s="49"/>
      <c r="I23" s="49"/>
      <c r="J23" s="49"/>
      <c r="K23" s="49"/>
      <c r="L23" s="49"/>
      <c r="M23" s="3"/>
      <c r="N23" s="3"/>
      <c r="O23" s="3"/>
      <c r="P23" s="159"/>
      <c r="Q23" s="17"/>
      <c r="R23" s="17"/>
      <c r="S23" s="17"/>
      <c r="T23" s="17"/>
      <c r="U23" s="17"/>
      <c r="V23" s="17"/>
      <c r="W23" s="17"/>
      <c r="X23" s="149"/>
    </row>
    <row r="24" spans="1:24" ht="19.899999999999999" customHeight="1">
      <c r="A24" s="115"/>
      <c r="B24" s="162"/>
      <c r="C24" s="49"/>
      <c r="D24" s="41"/>
      <c r="E24" s="49"/>
      <c r="F24" s="49"/>
      <c r="G24" s="49"/>
      <c r="H24" s="49"/>
      <c r="I24" s="49"/>
      <c r="J24" s="49"/>
      <c r="K24" s="49"/>
      <c r="L24" s="49"/>
      <c r="M24" s="3"/>
      <c r="N24" s="3"/>
      <c r="O24" s="3"/>
      <c r="P24" s="159"/>
      <c r="Q24" s="17"/>
      <c r="R24" s="17"/>
      <c r="S24" s="17"/>
      <c r="T24" s="17"/>
      <c r="U24" s="17"/>
      <c r="V24" s="17"/>
      <c r="W24" s="17"/>
      <c r="X24" s="149"/>
    </row>
    <row r="25" spans="1:24" ht="19.899999999999999" customHeight="1">
      <c r="A25" s="115"/>
      <c r="B25" s="162"/>
      <c r="C25" s="49"/>
      <c r="D25" s="41"/>
      <c r="E25" s="49"/>
      <c r="F25" s="49"/>
      <c r="G25" s="49"/>
      <c r="H25" s="49"/>
      <c r="I25" s="49"/>
      <c r="J25" s="49"/>
      <c r="K25" s="49"/>
      <c r="L25" s="49"/>
      <c r="M25" s="3"/>
      <c r="N25" s="3"/>
      <c r="O25" s="3"/>
      <c r="P25" s="159"/>
      <c r="Q25" s="17"/>
      <c r="R25" s="17"/>
      <c r="S25" s="17"/>
      <c r="T25" s="17"/>
      <c r="U25" s="17"/>
      <c r="V25" s="17"/>
      <c r="W25" s="17"/>
      <c r="X25" s="149"/>
    </row>
    <row r="26" spans="1:24" ht="19.899999999999999" customHeight="1">
      <c r="A26" s="115"/>
      <c r="B26" s="162"/>
      <c r="C26" s="49"/>
      <c r="D26" s="41"/>
      <c r="E26" s="49"/>
      <c r="F26" s="49"/>
      <c r="G26" s="49"/>
      <c r="H26" s="49"/>
      <c r="I26" s="49"/>
      <c r="J26" s="49"/>
      <c r="K26" s="49"/>
      <c r="L26" s="49"/>
      <c r="M26" s="3"/>
      <c r="N26" s="3"/>
      <c r="O26" s="3"/>
      <c r="P26" s="159"/>
      <c r="Q26" s="17"/>
      <c r="R26" s="17"/>
      <c r="S26" s="17"/>
      <c r="T26" s="17"/>
      <c r="U26" s="17"/>
      <c r="V26" s="17"/>
      <c r="W26" s="17"/>
      <c r="X26" s="149"/>
    </row>
    <row r="27" spans="1:24" ht="19.899999999999999" customHeight="1">
      <c r="A27" s="115"/>
      <c r="B27" s="162"/>
      <c r="C27" s="49"/>
      <c r="D27" s="41"/>
      <c r="E27" s="49"/>
      <c r="F27" s="49"/>
      <c r="G27" s="49"/>
      <c r="H27" s="49"/>
      <c r="I27" s="49"/>
      <c r="J27" s="49"/>
      <c r="K27" s="49"/>
      <c r="L27" s="49"/>
      <c r="M27" s="3"/>
      <c r="N27" s="3"/>
      <c r="O27" s="3"/>
      <c r="P27" s="159"/>
      <c r="Q27" s="17"/>
      <c r="R27" s="17"/>
      <c r="S27" s="17"/>
      <c r="T27" s="17"/>
      <c r="U27" s="17"/>
      <c r="V27" s="17"/>
      <c r="W27" s="17"/>
      <c r="X27" s="149"/>
    </row>
    <row r="28" spans="1:24" ht="19.899999999999999" customHeight="1">
      <c r="A28" s="115"/>
      <c r="B28" s="162"/>
      <c r="C28" s="49"/>
      <c r="D28" s="41"/>
      <c r="E28" s="49"/>
      <c r="F28" s="49"/>
      <c r="G28" s="49"/>
      <c r="H28" s="49"/>
      <c r="I28" s="49"/>
      <c r="J28" s="49"/>
      <c r="K28" s="49"/>
      <c r="L28" s="49"/>
      <c r="M28" s="3"/>
      <c r="N28" s="3"/>
      <c r="O28" s="3"/>
      <c r="P28" s="159"/>
      <c r="Q28" s="17"/>
      <c r="R28" s="17"/>
      <c r="S28" s="17"/>
      <c r="T28" s="17"/>
      <c r="U28" s="17"/>
      <c r="V28" s="17"/>
      <c r="W28" s="17"/>
      <c r="X28" s="149"/>
    </row>
    <row r="29" spans="1:24" ht="19.899999999999999" customHeight="1">
      <c r="A29" s="115"/>
      <c r="B29" s="162"/>
      <c r="C29" s="49"/>
      <c r="D29" s="41"/>
      <c r="E29" s="49"/>
      <c r="F29" s="49"/>
      <c r="G29" s="49"/>
      <c r="H29" s="49"/>
      <c r="I29" s="49"/>
      <c r="J29" s="49"/>
      <c r="K29" s="49"/>
      <c r="L29" s="49"/>
      <c r="M29" s="3"/>
      <c r="N29" s="3"/>
      <c r="O29" s="3"/>
      <c r="P29" s="159"/>
      <c r="Q29" s="17"/>
      <c r="R29" s="17"/>
      <c r="S29" s="17"/>
      <c r="T29" s="17"/>
      <c r="U29" s="17"/>
      <c r="V29" s="17"/>
      <c r="W29" s="17"/>
      <c r="X29" s="149"/>
    </row>
    <row r="30" spans="1:24" ht="19.899999999999999" customHeight="1">
      <c r="A30" s="115"/>
      <c r="B30" s="162"/>
      <c r="C30" s="49"/>
      <c r="D30" s="41"/>
      <c r="E30" s="49"/>
      <c r="F30" s="49"/>
      <c r="G30" s="49"/>
      <c r="H30" s="49"/>
      <c r="I30" s="49"/>
      <c r="J30" s="49"/>
      <c r="K30" s="49"/>
      <c r="L30" s="49"/>
      <c r="M30" s="3"/>
      <c r="N30" s="3"/>
      <c r="O30" s="3"/>
      <c r="P30" s="159"/>
      <c r="Q30" s="17"/>
      <c r="R30" s="17"/>
      <c r="S30" s="17"/>
      <c r="T30" s="17"/>
      <c r="U30" s="17"/>
      <c r="V30" s="17"/>
      <c r="W30" s="17"/>
      <c r="X30" s="149"/>
    </row>
    <row r="31" spans="1:24" ht="19.899999999999999" customHeight="1">
      <c r="A31" s="115"/>
      <c r="B31" s="162"/>
      <c r="C31" s="49"/>
      <c r="D31" s="190"/>
      <c r="E31" s="49"/>
      <c r="F31" s="49"/>
      <c r="G31" s="49"/>
      <c r="H31" s="49"/>
      <c r="I31" s="49"/>
      <c r="J31" s="49"/>
      <c r="K31" s="49"/>
      <c r="L31" s="49"/>
      <c r="M31" s="3"/>
      <c r="N31" s="3"/>
      <c r="O31" s="3"/>
      <c r="P31" s="159"/>
      <c r="Q31" s="17"/>
      <c r="R31" s="17"/>
      <c r="S31" s="17"/>
      <c r="T31" s="17"/>
      <c r="U31" s="17"/>
      <c r="V31" s="17"/>
      <c r="W31" s="17"/>
      <c r="X31" s="191"/>
    </row>
    <row r="32" spans="1:24" ht="19.899999999999999" customHeight="1">
      <c r="A32" s="115"/>
      <c r="B32" s="162"/>
      <c r="C32" s="49"/>
      <c r="D32" s="186"/>
      <c r="E32" s="49"/>
      <c r="F32" s="49"/>
      <c r="G32" s="49"/>
      <c r="H32" s="49"/>
      <c r="I32" s="49"/>
      <c r="J32" s="49"/>
      <c r="K32" s="49"/>
      <c r="L32" s="49"/>
      <c r="M32" s="3"/>
      <c r="N32" s="3"/>
      <c r="O32" s="3"/>
      <c r="P32" s="159"/>
      <c r="Q32" s="17"/>
      <c r="R32" s="17"/>
      <c r="S32" s="17"/>
      <c r="T32" s="17"/>
      <c r="U32" s="17"/>
      <c r="V32" s="17"/>
      <c r="W32" s="17"/>
      <c r="X32" s="149"/>
    </row>
    <row r="33" spans="1:24" ht="19.899999999999999" customHeight="1">
      <c r="A33" s="115"/>
      <c r="B33" s="162"/>
      <c r="C33" s="49"/>
      <c r="D33" s="207"/>
      <c r="E33" s="49"/>
      <c r="F33" s="49"/>
      <c r="G33" s="49"/>
      <c r="H33" s="49"/>
      <c r="I33" s="49"/>
      <c r="J33" s="49"/>
      <c r="K33" s="49"/>
      <c r="L33" s="49"/>
      <c r="M33" s="3"/>
      <c r="N33" s="3"/>
      <c r="O33" s="3"/>
      <c r="P33" s="159"/>
      <c r="Q33" s="17"/>
      <c r="R33" s="17"/>
      <c r="S33" s="17"/>
      <c r="T33" s="17"/>
      <c r="U33" s="17"/>
      <c r="V33" s="17"/>
      <c r="W33" s="17"/>
      <c r="X33" s="209"/>
    </row>
    <row r="34" spans="1:24" ht="19.899999999999999" customHeight="1">
      <c r="A34" s="115"/>
      <c r="B34" s="162"/>
      <c r="C34" s="49"/>
      <c r="D34" s="207"/>
      <c r="E34" s="49"/>
      <c r="F34" s="49"/>
      <c r="G34" s="49"/>
      <c r="H34" s="49"/>
      <c r="I34" s="49"/>
      <c r="J34" s="49"/>
      <c r="K34" s="49"/>
      <c r="L34" s="49"/>
      <c r="M34" s="3"/>
      <c r="N34" s="3"/>
      <c r="O34" s="3"/>
      <c r="P34" s="159"/>
      <c r="Q34" s="17"/>
      <c r="R34" s="17"/>
      <c r="S34" s="17"/>
      <c r="T34" s="17"/>
      <c r="U34" s="17"/>
      <c r="V34" s="17"/>
      <c r="W34" s="17"/>
      <c r="X34" s="209"/>
    </row>
    <row r="35" spans="1:24" ht="19.899999999999999" customHeight="1">
      <c r="A35" s="115"/>
      <c r="B35" s="162"/>
      <c r="C35" s="49"/>
      <c r="D35" s="207"/>
      <c r="E35" s="49"/>
      <c r="F35" s="49"/>
      <c r="G35" s="49"/>
      <c r="H35" s="49"/>
      <c r="I35" s="49"/>
      <c r="J35" s="49"/>
      <c r="K35" s="49"/>
      <c r="L35" s="49"/>
      <c r="M35" s="3"/>
      <c r="N35" s="3"/>
      <c r="O35" s="3"/>
      <c r="P35" s="159"/>
      <c r="Q35" s="17"/>
      <c r="R35" s="17"/>
      <c r="S35" s="17"/>
      <c r="T35" s="17"/>
      <c r="U35" s="17"/>
      <c r="V35" s="17"/>
      <c r="W35" s="17"/>
      <c r="X35" s="209"/>
    </row>
    <row r="36" spans="1:24" ht="19.899999999999999" customHeight="1">
      <c r="A36" s="115"/>
      <c r="B36" s="162"/>
      <c r="C36" s="49"/>
      <c r="D36" s="207"/>
      <c r="E36" s="49"/>
      <c r="F36" s="49"/>
      <c r="G36" s="49"/>
      <c r="H36" s="49"/>
      <c r="I36" s="49"/>
      <c r="J36" s="49"/>
      <c r="K36" s="49"/>
      <c r="L36" s="49"/>
      <c r="M36" s="3"/>
      <c r="N36" s="3"/>
      <c r="O36" s="3"/>
      <c r="P36" s="159"/>
      <c r="Q36" s="17"/>
      <c r="R36" s="17"/>
      <c r="S36" s="17"/>
      <c r="T36" s="17"/>
      <c r="U36" s="17"/>
      <c r="V36" s="17"/>
      <c r="W36" s="17"/>
      <c r="X36" s="209"/>
    </row>
    <row r="37" spans="1:24" ht="19.899999999999999" customHeight="1">
      <c r="A37" s="115"/>
      <c r="B37" s="162"/>
      <c r="C37" s="49"/>
      <c r="D37" s="207"/>
      <c r="E37" s="49"/>
      <c r="F37" s="49"/>
      <c r="G37" s="49"/>
      <c r="H37" s="49"/>
      <c r="I37" s="49"/>
      <c r="J37" s="49"/>
      <c r="K37" s="49"/>
      <c r="L37" s="49"/>
      <c r="M37" s="3"/>
      <c r="N37" s="3"/>
      <c r="O37" s="3"/>
      <c r="P37" s="159"/>
      <c r="Q37" s="17"/>
      <c r="R37" s="17"/>
      <c r="S37" s="17"/>
      <c r="T37" s="17"/>
      <c r="U37" s="17"/>
      <c r="V37" s="17"/>
      <c r="W37" s="17"/>
      <c r="X37" s="209"/>
    </row>
    <row r="38" spans="1:24" ht="19.899999999999999" customHeight="1">
      <c r="A38" s="115"/>
      <c r="B38" s="162"/>
      <c r="C38" s="49"/>
      <c r="D38" s="207"/>
      <c r="E38" s="49"/>
      <c r="F38" s="49"/>
      <c r="G38" s="49"/>
      <c r="H38" s="49"/>
      <c r="I38" s="49"/>
      <c r="J38" s="49"/>
      <c r="K38" s="49"/>
      <c r="L38" s="49"/>
      <c r="M38" s="3"/>
      <c r="N38" s="3"/>
      <c r="O38" s="3"/>
      <c r="P38" s="159"/>
      <c r="Q38" s="17"/>
      <c r="R38" s="17"/>
      <c r="S38" s="17"/>
      <c r="T38" s="17"/>
      <c r="U38" s="17"/>
      <c r="V38" s="17"/>
      <c r="W38" s="17"/>
      <c r="X38" s="209"/>
    </row>
    <row r="39" spans="1:24" ht="19.899999999999999" customHeight="1">
      <c r="A39" s="115"/>
      <c r="B39" s="162"/>
      <c r="C39" s="49"/>
      <c r="D39" s="184"/>
      <c r="E39" s="49"/>
      <c r="F39" s="49"/>
      <c r="G39" s="49"/>
      <c r="H39" s="49"/>
      <c r="I39" s="49"/>
      <c r="J39" s="49"/>
      <c r="K39" s="49"/>
      <c r="L39" s="49"/>
      <c r="M39" s="3"/>
      <c r="N39" s="3"/>
      <c r="O39" s="3"/>
      <c r="P39" s="159"/>
      <c r="Q39" s="17"/>
      <c r="R39" s="17"/>
      <c r="S39" s="17"/>
      <c r="T39" s="17"/>
      <c r="U39" s="17"/>
      <c r="V39" s="17"/>
      <c r="W39" s="17"/>
      <c r="X39" s="185"/>
    </row>
    <row r="40" spans="1:24" ht="19.899999999999999" customHeight="1">
      <c r="A40" s="115"/>
      <c r="B40" s="162"/>
      <c r="C40" s="49"/>
      <c r="D40" s="184"/>
      <c r="E40" s="49"/>
      <c r="F40" s="49"/>
      <c r="G40" s="49"/>
      <c r="H40" s="49"/>
      <c r="I40" s="49"/>
      <c r="J40" s="49"/>
      <c r="K40" s="49"/>
      <c r="L40" s="49"/>
      <c r="M40" s="3"/>
      <c r="N40" s="3"/>
      <c r="O40" s="3"/>
      <c r="P40" s="159"/>
      <c r="Q40" s="17"/>
      <c r="R40" s="17"/>
      <c r="S40" s="17"/>
      <c r="T40" s="17"/>
      <c r="U40" s="17"/>
      <c r="V40" s="17"/>
      <c r="W40" s="17"/>
      <c r="X40" s="185"/>
    </row>
    <row r="41" spans="1:24" ht="19.899999999999999" customHeight="1">
      <c r="A41" s="115"/>
      <c r="B41" s="162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"/>
      <c r="N41" s="3"/>
      <c r="O41" s="3"/>
      <c r="P41" s="159"/>
      <c r="Q41" s="17"/>
      <c r="R41" s="17"/>
      <c r="S41" s="17"/>
      <c r="T41" s="17"/>
      <c r="U41" s="17"/>
      <c r="V41" s="17"/>
      <c r="W41" s="17"/>
      <c r="X41" s="185"/>
    </row>
    <row r="42" spans="1:24" ht="19.899999999999999" customHeight="1"/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L7" name="ช่วง1_1"/>
    <protectedRange sqref="P7" name="ช่วง1_1_1"/>
    <protectedRange sqref="M7:O7" name="ช่วง1_1_1_1"/>
  </protectedRanges>
  <mergeCells count="12">
    <mergeCell ref="Q5:X5"/>
    <mergeCell ref="C5:D5"/>
    <mergeCell ref="M5:P5"/>
    <mergeCell ref="A5:A7"/>
    <mergeCell ref="E5:L5"/>
    <mergeCell ref="A3:B3"/>
    <mergeCell ref="A1:V1"/>
    <mergeCell ref="A2:X2"/>
    <mergeCell ref="A4:X4"/>
    <mergeCell ref="C3:D3"/>
    <mergeCell ref="E3:G3"/>
    <mergeCell ref="H3:L3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workbookViewId="0">
      <selection activeCell="K9" sqref="K9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48" t="s">
        <v>105</v>
      </c>
      <c r="B2" s="348"/>
      <c r="C2" s="348"/>
      <c r="D2" s="348"/>
      <c r="E2" s="348"/>
    </row>
    <row r="3" spans="1:5" ht="19.899999999999999" customHeight="1">
      <c r="A3" s="21" t="s">
        <v>106</v>
      </c>
      <c r="B3" s="364" t="s">
        <v>78</v>
      </c>
      <c r="C3" s="365"/>
      <c r="D3" s="365"/>
      <c r="E3" s="366"/>
    </row>
    <row r="4" spans="1:5" ht="19.899999999999999" customHeight="1">
      <c r="A4" s="367" t="s">
        <v>121</v>
      </c>
      <c r="B4" s="350" t="s">
        <v>107</v>
      </c>
      <c r="C4" s="351"/>
      <c r="D4" s="351"/>
      <c r="E4" s="352"/>
    </row>
    <row r="5" spans="1:5" ht="19.899999999999999" customHeight="1">
      <c r="A5" s="368"/>
      <c r="B5" s="359" t="s">
        <v>108</v>
      </c>
      <c r="C5" s="360"/>
      <c r="D5" s="360"/>
      <c r="E5" s="361"/>
    </row>
    <row r="6" spans="1:5" ht="19.899999999999999" customHeight="1">
      <c r="A6" s="368"/>
      <c r="B6" s="359" t="s">
        <v>109</v>
      </c>
      <c r="C6" s="360"/>
      <c r="D6" s="360"/>
      <c r="E6" s="361"/>
    </row>
    <row r="7" spans="1:5" ht="19.899999999999999" customHeight="1">
      <c r="A7" s="369"/>
      <c r="B7" s="347" t="s">
        <v>110</v>
      </c>
      <c r="C7" s="348"/>
      <c r="D7" s="348"/>
      <c r="E7" s="349"/>
    </row>
    <row r="8" spans="1:5" ht="19.899999999999999" customHeight="1">
      <c r="A8" s="367" t="s">
        <v>122</v>
      </c>
      <c r="B8" s="350" t="s">
        <v>111</v>
      </c>
      <c r="C8" s="351"/>
      <c r="D8" s="351"/>
      <c r="E8" s="352"/>
    </row>
    <row r="9" spans="1:5" ht="19.899999999999999" customHeight="1">
      <c r="A9" s="369"/>
      <c r="B9" s="347" t="s">
        <v>112</v>
      </c>
      <c r="C9" s="348"/>
      <c r="D9" s="348"/>
      <c r="E9" s="349"/>
    </row>
    <row r="10" spans="1:5" ht="19.899999999999999" customHeight="1">
      <c r="A10" s="23" t="s">
        <v>114</v>
      </c>
      <c r="B10" s="344" t="s">
        <v>113</v>
      </c>
      <c r="C10" s="345"/>
      <c r="D10" s="345"/>
      <c r="E10" s="346"/>
    </row>
    <row r="11" spans="1:5" ht="19.899999999999999" customHeight="1">
      <c r="A11" s="356" t="s">
        <v>115</v>
      </c>
      <c r="B11" s="350" t="s">
        <v>140</v>
      </c>
      <c r="C11" s="351"/>
      <c r="D11" s="351"/>
      <c r="E11" s="352"/>
    </row>
    <row r="12" spans="1:5" ht="19.899999999999999" customHeight="1">
      <c r="A12" s="358"/>
      <c r="B12" s="359" t="s">
        <v>141</v>
      </c>
      <c r="C12" s="360"/>
      <c r="D12" s="360"/>
      <c r="E12" s="361"/>
    </row>
    <row r="13" spans="1:5" ht="19.899999999999999" customHeight="1">
      <c r="A13" s="357"/>
      <c r="B13" s="347" t="s">
        <v>142</v>
      </c>
      <c r="C13" s="348"/>
      <c r="D13" s="348"/>
      <c r="E13" s="349"/>
    </row>
    <row r="14" spans="1:5" ht="19.899999999999999" customHeight="1">
      <c r="A14" s="356" t="s">
        <v>116</v>
      </c>
      <c r="B14" s="350" t="s">
        <v>143</v>
      </c>
      <c r="C14" s="351"/>
      <c r="D14" s="351"/>
      <c r="E14" s="352"/>
    </row>
    <row r="15" spans="1:5" ht="19.899999999999999" customHeight="1">
      <c r="A15" s="357"/>
      <c r="B15" s="347" t="s">
        <v>144</v>
      </c>
      <c r="C15" s="348"/>
      <c r="D15" s="348"/>
      <c r="E15" s="349"/>
    </row>
    <row r="16" spans="1:5" ht="19.899999999999999" customHeight="1">
      <c r="A16" s="356" t="s">
        <v>117</v>
      </c>
      <c r="B16" s="350" t="s">
        <v>145</v>
      </c>
      <c r="C16" s="351"/>
      <c r="D16" s="351"/>
      <c r="E16" s="352"/>
    </row>
    <row r="17" spans="1:5" ht="19.899999999999999" customHeight="1">
      <c r="A17" s="357"/>
      <c r="B17" s="347" t="s">
        <v>146</v>
      </c>
      <c r="C17" s="348"/>
      <c r="D17" s="348"/>
      <c r="E17" s="349"/>
    </row>
    <row r="18" spans="1:5" ht="19.899999999999999" customHeight="1">
      <c r="A18" s="356" t="s">
        <v>118</v>
      </c>
      <c r="B18" s="350" t="s">
        <v>147</v>
      </c>
      <c r="C18" s="351"/>
      <c r="D18" s="351"/>
      <c r="E18" s="352"/>
    </row>
    <row r="19" spans="1:5" ht="19.899999999999999" customHeight="1">
      <c r="A19" s="358"/>
      <c r="B19" s="359" t="s">
        <v>148</v>
      </c>
      <c r="C19" s="360"/>
      <c r="D19" s="360"/>
      <c r="E19" s="361"/>
    </row>
    <row r="20" spans="1:5" ht="19.899999999999999" customHeight="1">
      <c r="A20" s="357"/>
      <c r="B20" s="347" t="s">
        <v>149</v>
      </c>
      <c r="C20" s="348"/>
      <c r="D20" s="348"/>
      <c r="E20" s="349"/>
    </row>
    <row r="21" spans="1:5" ht="19.899999999999999" customHeight="1">
      <c r="A21" s="356" t="s">
        <v>119</v>
      </c>
      <c r="B21" s="350" t="s">
        <v>150</v>
      </c>
      <c r="C21" s="351"/>
      <c r="D21" s="351"/>
      <c r="E21" s="352"/>
    </row>
    <row r="22" spans="1:5" ht="19.899999999999999" customHeight="1">
      <c r="A22" s="357"/>
      <c r="B22" s="347" t="s">
        <v>151</v>
      </c>
      <c r="C22" s="348"/>
      <c r="D22" s="348"/>
      <c r="E22" s="349"/>
    </row>
    <row r="23" spans="1:5" ht="19.899999999999999" customHeight="1">
      <c r="A23" s="345" t="s">
        <v>120</v>
      </c>
      <c r="B23" s="345"/>
      <c r="C23" s="345"/>
      <c r="D23" s="345"/>
      <c r="E23" s="345"/>
    </row>
    <row r="24" spans="1:5" ht="19.899999999999999" customHeight="1">
      <c r="A24" s="17" t="s">
        <v>68</v>
      </c>
      <c r="B24" s="20" t="s">
        <v>123</v>
      </c>
      <c r="C24" s="364" t="s">
        <v>125</v>
      </c>
      <c r="D24" s="365"/>
      <c r="E24" s="366"/>
    </row>
    <row r="25" spans="1:5" ht="19.899999999999999" customHeight="1">
      <c r="A25" s="362">
        <v>3</v>
      </c>
      <c r="B25" s="362" t="s">
        <v>124</v>
      </c>
      <c r="C25" s="344" t="s">
        <v>126</v>
      </c>
      <c r="D25" s="345"/>
      <c r="E25" s="346"/>
    </row>
    <row r="26" spans="1:5" ht="19.899999999999999" customHeight="1">
      <c r="A26" s="363"/>
      <c r="B26" s="363"/>
      <c r="C26" s="344" t="s">
        <v>127</v>
      </c>
      <c r="D26" s="345"/>
      <c r="E26" s="346"/>
    </row>
    <row r="27" spans="1:5" ht="19.899999999999999" customHeight="1">
      <c r="A27" s="17">
        <v>2</v>
      </c>
      <c r="B27" s="20" t="s">
        <v>131</v>
      </c>
      <c r="C27" s="344" t="s">
        <v>128</v>
      </c>
      <c r="D27" s="345"/>
      <c r="E27" s="346"/>
    </row>
    <row r="28" spans="1:5" ht="19.899999999999999" customHeight="1">
      <c r="A28" s="17">
        <v>1</v>
      </c>
      <c r="B28" s="20" t="s">
        <v>132</v>
      </c>
      <c r="C28" s="344" t="s">
        <v>129</v>
      </c>
      <c r="D28" s="345"/>
      <c r="E28" s="346"/>
    </row>
    <row r="29" spans="1:5" ht="19.899999999999999" customHeight="1">
      <c r="A29" s="17">
        <v>0</v>
      </c>
      <c r="B29" s="20" t="s">
        <v>133</v>
      </c>
      <c r="C29" s="344" t="s">
        <v>130</v>
      </c>
      <c r="D29" s="345"/>
      <c r="E29" s="346"/>
    </row>
    <row r="30" spans="1:5" ht="19.899999999999999" customHeight="1">
      <c r="A30" s="345" t="s">
        <v>134</v>
      </c>
      <c r="B30" s="345"/>
      <c r="C30" s="345"/>
      <c r="D30" s="345"/>
      <c r="E30" s="345"/>
    </row>
    <row r="31" spans="1:5" ht="19.899999999999999" customHeight="1">
      <c r="A31" s="17" t="s">
        <v>68</v>
      </c>
      <c r="B31" s="20" t="s">
        <v>123</v>
      </c>
      <c r="C31" s="364" t="s">
        <v>125</v>
      </c>
      <c r="D31" s="365"/>
      <c r="E31" s="366"/>
    </row>
    <row r="32" spans="1:5" ht="19.899999999999999" customHeight="1">
      <c r="A32" s="362">
        <v>3</v>
      </c>
      <c r="B32" s="362" t="s">
        <v>124</v>
      </c>
      <c r="C32" s="344" t="s">
        <v>135</v>
      </c>
      <c r="D32" s="345"/>
      <c r="E32" s="346"/>
    </row>
    <row r="33" spans="1:5" ht="19.899999999999999" customHeight="1">
      <c r="A33" s="363"/>
      <c r="B33" s="363"/>
      <c r="C33" s="344" t="s">
        <v>136</v>
      </c>
      <c r="D33" s="345"/>
      <c r="E33" s="346"/>
    </row>
    <row r="34" spans="1:5" ht="19.899999999999999" customHeight="1">
      <c r="A34" s="17">
        <v>2</v>
      </c>
      <c r="B34" s="20" t="s">
        <v>131</v>
      </c>
      <c r="C34" s="353" t="s">
        <v>137</v>
      </c>
      <c r="D34" s="354"/>
      <c r="E34" s="355"/>
    </row>
    <row r="35" spans="1:5" ht="19.899999999999999" customHeight="1">
      <c r="A35" s="17">
        <v>1</v>
      </c>
      <c r="B35" s="20" t="s">
        <v>132</v>
      </c>
      <c r="C35" s="344" t="s">
        <v>138</v>
      </c>
      <c r="D35" s="345"/>
      <c r="E35" s="346"/>
    </row>
    <row r="36" spans="1:5" ht="19.899999999999999" customHeight="1">
      <c r="A36" s="17">
        <v>0</v>
      </c>
      <c r="B36" s="20" t="s">
        <v>133</v>
      </c>
      <c r="C36" s="344" t="s">
        <v>139</v>
      </c>
      <c r="D36" s="345"/>
      <c r="E36" s="346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topLeftCell="A13" workbookViewId="0">
      <selection activeCell="R32" sqref="R32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" style="27" customWidth="1"/>
    <col min="5" max="8" width="5.42578125" style="27" customWidth="1"/>
    <col min="9" max="9" width="6.5703125" style="27" customWidth="1"/>
    <col min="10" max="13" width="5.42578125" style="27" customWidth="1"/>
    <col min="14" max="15" width="4.5703125" style="27" customWidth="1"/>
    <col min="16" max="16" width="9" style="27"/>
    <col min="17" max="16384" width="9" style="1"/>
  </cols>
  <sheetData>
    <row r="1" spans="1:16" ht="24.75" customHeight="1">
      <c r="N1" s="226" t="s">
        <v>44</v>
      </c>
      <c r="O1" s="226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32" t="s">
        <v>31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</row>
    <row r="7" spans="1:16" s="25" customFormat="1" ht="29.45" customHeight="1">
      <c r="A7" s="231" t="s">
        <v>156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8"/>
    </row>
    <row r="8" spans="1:16" s="25" customFormat="1" ht="21" customHeight="1">
      <c r="A8" s="199" t="s">
        <v>12</v>
      </c>
      <c r="B8" s="200"/>
      <c r="C8" s="227" t="str">
        <f>STUDENT!C2</f>
        <v>1</v>
      </c>
      <c r="D8" s="227"/>
      <c r="E8" s="29" t="s">
        <v>7</v>
      </c>
      <c r="F8" s="230" t="str">
        <f>STUDENT!E2</f>
        <v>4</v>
      </c>
      <c r="G8" s="227"/>
      <c r="H8" s="227" t="s">
        <v>13</v>
      </c>
      <c r="I8" s="227"/>
      <c r="J8" s="227">
        <f>STUDENT!G2</f>
        <v>2</v>
      </c>
      <c r="K8" s="227"/>
      <c r="L8" s="227" t="s">
        <v>14</v>
      </c>
      <c r="M8" s="227"/>
      <c r="N8" s="227">
        <f>STUDENT!I2</f>
        <v>2563</v>
      </c>
      <c r="O8" s="227"/>
      <c r="P8" s="28"/>
    </row>
    <row r="9" spans="1:16" s="25" customFormat="1" ht="21" customHeight="1">
      <c r="A9" s="29" t="s">
        <v>15</v>
      </c>
      <c r="B9" s="229">
        <f>STUDENT!E4</f>
        <v>0</v>
      </c>
      <c r="C9" s="229"/>
      <c r="D9" s="229"/>
      <c r="E9" s="229"/>
      <c r="F9" s="229"/>
      <c r="G9" s="229"/>
      <c r="H9" s="229"/>
      <c r="I9" s="229"/>
      <c r="J9" s="229"/>
      <c r="K9" s="229"/>
      <c r="L9" s="227" t="s">
        <v>1</v>
      </c>
      <c r="M9" s="227"/>
      <c r="N9" s="227">
        <f>STUDENT!C4</f>
        <v>0</v>
      </c>
      <c r="O9" s="227"/>
      <c r="P9" s="28"/>
    </row>
    <row r="10" spans="1:16" s="25" customFormat="1" ht="21" customHeight="1">
      <c r="A10" s="29" t="s">
        <v>16</v>
      </c>
      <c r="B10" s="227">
        <f>STUDENT!I4</f>
        <v>0</v>
      </c>
      <c r="C10" s="227"/>
      <c r="D10" s="227"/>
      <c r="E10" s="29"/>
      <c r="F10" s="30"/>
      <c r="G10" s="30"/>
      <c r="H10" s="29" t="s">
        <v>2</v>
      </c>
      <c r="I10" s="30"/>
      <c r="J10" s="31">
        <f>STUDENT!C6</f>
        <v>0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29">
        <f>STUDENT!G6</f>
        <v>0</v>
      </c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8"/>
    </row>
    <row r="12" spans="1:16" s="25" customFormat="1" ht="21" customHeight="1">
      <c r="A12" s="29" t="s">
        <v>11</v>
      </c>
      <c r="B12" s="30"/>
      <c r="C12" s="229" t="str">
        <f>STUDENT!G8</f>
        <v>นางสาวจันจิรา  ภักดีอักษร</v>
      </c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21" t="s">
        <v>27</v>
      </c>
      <c r="C14" s="228"/>
      <c r="D14" s="228"/>
      <c r="E14" s="228"/>
      <c r="F14" s="228"/>
      <c r="G14" s="228"/>
      <c r="H14" s="228"/>
      <c r="I14" s="222"/>
      <c r="J14" s="221" t="s">
        <v>28</v>
      </c>
      <c r="K14" s="228"/>
      <c r="L14" s="228"/>
      <c r="M14" s="228"/>
      <c r="N14" s="228"/>
      <c r="O14" s="222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21" t="s">
        <v>26</v>
      </c>
      <c r="O15" s="222"/>
      <c r="P15" s="28"/>
    </row>
    <row r="16" spans="1:16" s="25" customFormat="1" ht="21" customHeight="1">
      <c r="A16" s="35">
        <f>SUM(B16:O16)</f>
        <v>0</v>
      </c>
      <c r="B16" s="35">
        <f>COUNTIF(คะแนนวัดผล!W9:W45,4)</f>
        <v>0</v>
      </c>
      <c r="C16" s="35">
        <f>COUNTIF(คะแนนวัดผล!W9:W45,3.5)</f>
        <v>0</v>
      </c>
      <c r="D16" s="35">
        <f>COUNTIF(คะแนนวัดผล!W9:W45,3)</f>
        <v>0</v>
      </c>
      <c r="E16" s="35">
        <f>COUNTIF(คะแนนวัดผล!W9:W45,2.5)</f>
        <v>0</v>
      </c>
      <c r="F16" s="35">
        <f>COUNTIF(คะแนนวัดผล!W9:W45,2)</f>
        <v>0</v>
      </c>
      <c r="G16" s="35">
        <f>COUNTIF(คะแนนวัดผล!W9:W45,1.5)</f>
        <v>0</v>
      </c>
      <c r="H16" s="35">
        <f>COUNTIF(คะแนนวัดผล!W9:W45,1)</f>
        <v>0</v>
      </c>
      <c r="I16" s="35">
        <f>COUNTIF(คะแนนวัดผล!W9:W45,0)</f>
        <v>0</v>
      </c>
      <c r="J16" s="35">
        <f>COUNTIF(คะแนนวัดผล!W9:W45,ร)</f>
        <v>0</v>
      </c>
      <c r="K16" s="35">
        <f>COUNTIF(คะแนนวัดผล!W9:W45,มส)</f>
        <v>0</v>
      </c>
      <c r="L16" s="35">
        <f>COUNTIF(คะแนนวัดผล!W9:W45,มก)</f>
        <v>0</v>
      </c>
      <c r="M16" s="35">
        <f>COUNTIF(คะแนนวัดผล!W9:W45,มผ)</f>
        <v>0</v>
      </c>
      <c r="N16" s="221">
        <f>COUNTIF(คะแนนวัดผล!W9:W45,อื่น)</f>
        <v>0</v>
      </c>
      <c r="O16" s="222"/>
      <c r="P16" s="28"/>
    </row>
    <row r="17" spans="1:16" s="25" customFormat="1" ht="21" customHeight="1">
      <c r="A17" s="35" t="s">
        <v>29</v>
      </c>
      <c r="B17" s="35" t="e">
        <f>B16*100/A16</f>
        <v>#DIV/0!</v>
      </c>
      <c r="C17" s="35" t="e">
        <f>C16*100/A16</f>
        <v>#DIV/0!</v>
      </c>
      <c r="D17" s="188" t="e">
        <f>D16*100/A16</f>
        <v>#DIV/0!</v>
      </c>
      <c r="E17" s="35" t="e">
        <f>E16*100/A16</f>
        <v>#DIV/0!</v>
      </c>
      <c r="F17" s="35" t="e">
        <f>F16*100/A16</f>
        <v>#DIV/0!</v>
      </c>
      <c r="G17" s="35" t="e">
        <f>G16*100/A16</f>
        <v>#DIV/0!</v>
      </c>
      <c r="H17" s="35" t="e">
        <f>H16*100/A16</f>
        <v>#DIV/0!</v>
      </c>
      <c r="I17" s="35" t="e">
        <f>I16*100/A16</f>
        <v>#DIV/0!</v>
      </c>
      <c r="J17" s="35"/>
      <c r="K17" s="35"/>
      <c r="L17" s="35"/>
      <c r="M17" s="35"/>
      <c r="N17" s="221"/>
      <c r="O17" s="222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20" t="s">
        <v>30</v>
      </c>
      <c r="B19" s="220"/>
      <c r="C19" s="220"/>
      <c r="D19" s="220"/>
      <c r="E19" s="223" t="s">
        <v>161</v>
      </c>
      <c r="F19" s="223"/>
      <c r="G19" s="223"/>
      <c r="H19" s="223"/>
      <c r="I19" s="223"/>
      <c r="J19" s="224" t="s">
        <v>163</v>
      </c>
      <c r="K19" s="224"/>
      <c r="L19" s="224"/>
      <c r="M19" s="224"/>
      <c r="N19" s="224"/>
      <c r="O19" s="224"/>
      <c r="P19" s="28"/>
    </row>
    <row r="20" spans="1:16" s="25" customFormat="1" ht="21" customHeight="1">
      <c r="A20" s="148" t="s">
        <v>124</v>
      </c>
      <c r="B20" s="147" t="s">
        <v>131</v>
      </c>
      <c r="C20" s="147" t="s">
        <v>132</v>
      </c>
      <c r="D20" s="147" t="s">
        <v>133</v>
      </c>
      <c r="E20" s="221" t="s">
        <v>124</v>
      </c>
      <c r="F20" s="222"/>
      <c r="G20" s="147" t="s">
        <v>131</v>
      </c>
      <c r="H20" s="147" t="s">
        <v>132</v>
      </c>
      <c r="I20" s="147" t="s">
        <v>133</v>
      </c>
      <c r="J20" s="221" t="s">
        <v>124</v>
      </c>
      <c r="K20" s="222"/>
      <c r="L20" s="147" t="s">
        <v>131</v>
      </c>
      <c r="M20" s="147" t="s">
        <v>132</v>
      </c>
      <c r="N20" s="221" t="s">
        <v>133</v>
      </c>
      <c r="O20" s="222"/>
      <c r="P20" s="28"/>
    </row>
    <row r="21" spans="1:16" s="25" customFormat="1" ht="21" customHeight="1">
      <c r="A21" s="148">
        <f>COUNTIF(คุณลักษณะอ่านคิด!C8:C36,3)</f>
        <v>0</v>
      </c>
      <c r="B21" s="148">
        <f>COUNTIF(คุณลักษณะอ่านคิด!C8:C41,2)</f>
        <v>0</v>
      </c>
      <c r="C21" s="148">
        <f>COUNTIF(คุณลักษณะอ่านคิด!C8:C41,1)</f>
        <v>0</v>
      </c>
      <c r="D21" s="148">
        <f>COUNTIF(คุณลักษณะอ่านคิด!C8:C38,0)</f>
        <v>0</v>
      </c>
      <c r="E21" s="224">
        <f>COUNTIF(คุณลักษณะอ่านคิด!K8:K31,3)</f>
        <v>0</v>
      </c>
      <c r="F21" s="224"/>
      <c r="G21" s="147">
        <f>COUNTIF(คุณลักษณะอ่านคิด!K8:K41,2)</f>
        <v>0</v>
      </c>
      <c r="H21" s="147">
        <f>COUNTIF(คุณลักษณะอ่านคิด!K8:K38,1)</f>
        <v>0</v>
      </c>
      <c r="I21" s="147">
        <f>COUNTIF(คุณลักษณะอ่านคิด!K8:K45,0)</f>
        <v>5</v>
      </c>
      <c r="J21" s="224">
        <f>COUNTIF(คุณลักษณะอ่านคิด!W8:W36,3)</f>
        <v>0</v>
      </c>
      <c r="K21" s="224"/>
      <c r="L21" s="148">
        <f>COUNTIF(คุณลักษณะอ่านคิด!W8:W41,2)</f>
        <v>0</v>
      </c>
      <c r="M21" s="148">
        <f>COUNTIF(คุณลักษณะอ่านคิด!W8:W32,1)</f>
        <v>0</v>
      </c>
      <c r="N21" s="224">
        <f>COUNTIF(คุณลักษณะอ่านคิด!W8:W45,0)</f>
        <v>5</v>
      </c>
      <c r="O21" s="224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25" t="s">
        <v>33</v>
      </c>
      <c r="B24" s="225"/>
      <c r="C24" s="225"/>
      <c r="D24" s="28"/>
      <c r="E24" s="37" t="s">
        <v>34</v>
      </c>
      <c r="F24" s="225" t="s">
        <v>35</v>
      </c>
      <c r="G24" s="225"/>
      <c r="H24" s="225"/>
      <c r="I24" s="225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25" t="s">
        <v>33</v>
      </c>
      <c r="B25" s="225"/>
      <c r="C25" s="225"/>
      <c r="D25" s="28"/>
      <c r="E25" s="37" t="s">
        <v>34</v>
      </c>
      <c r="F25" s="225" t="s">
        <v>35</v>
      </c>
      <c r="G25" s="225"/>
      <c r="H25" s="225"/>
      <c r="I25" s="225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25" t="s">
        <v>33</v>
      </c>
      <c r="B26" s="225"/>
      <c r="C26" s="225"/>
      <c r="D26" s="28"/>
      <c r="E26" s="37" t="s">
        <v>34</v>
      </c>
      <c r="F26" s="225" t="s">
        <v>35</v>
      </c>
      <c r="G26" s="225"/>
      <c r="H26" s="225"/>
      <c r="I26" s="225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7" t="s">
        <v>34</v>
      </c>
      <c r="F30" s="28"/>
      <c r="G30" s="28"/>
      <c r="H30" s="28"/>
      <c r="I30" s="225" t="s">
        <v>191</v>
      </c>
      <c r="J30" s="225"/>
      <c r="K30" s="225"/>
      <c r="L30" s="225"/>
      <c r="M30" s="225"/>
      <c r="N30" s="225"/>
      <c r="O30" s="28"/>
      <c r="P30" s="28"/>
    </row>
    <row r="31" spans="1:16" s="25" customFormat="1" ht="21" customHeight="1">
      <c r="A31" s="28"/>
      <c r="B31" s="225" t="s">
        <v>33</v>
      </c>
      <c r="C31" s="225"/>
      <c r="D31" s="225"/>
      <c r="E31" s="225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7" t="s">
        <v>34</v>
      </c>
      <c r="I32" s="28" t="s">
        <v>39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25" t="s">
        <v>192</v>
      </c>
      <c r="J33" s="225"/>
      <c r="K33" s="225"/>
      <c r="L33" s="225"/>
      <c r="M33" s="225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25" t="s">
        <v>40</v>
      </c>
      <c r="I34" s="225"/>
      <c r="J34" s="225"/>
      <c r="K34" s="225"/>
      <c r="L34" s="225"/>
      <c r="M34" s="225"/>
      <c r="N34" s="225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41</v>
      </c>
      <c r="H35" s="28"/>
      <c r="I35" s="28" t="s">
        <v>42</v>
      </c>
      <c r="J35" s="28"/>
      <c r="K35" s="28"/>
      <c r="L35" s="28"/>
      <c r="M35" s="28" t="s">
        <v>43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A7:O7"/>
    <mergeCell ref="A6:O6"/>
    <mergeCell ref="H8:I8"/>
    <mergeCell ref="L8:M8"/>
    <mergeCell ref="B9:K9"/>
    <mergeCell ref="N9:O9"/>
    <mergeCell ref="N8:O8"/>
    <mergeCell ref="C12:O12"/>
    <mergeCell ref="C8:D8"/>
    <mergeCell ref="F8:G8"/>
    <mergeCell ref="J8:K8"/>
    <mergeCell ref="B10:D10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  <mergeCell ref="C11:O11"/>
    <mergeCell ref="A19:D19"/>
    <mergeCell ref="E20:F20"/>
    <mergeCell ref="E19:I19"/>
    <mergeCell ref="J19:O19"/>
    <mergeCell ref="I33:M33"/>
    <mergeCell ref="N20:O20"/>
    <mergeCell ref="J21:K21"/>
    <mergeCell ref="N21:O21"/>
    <mergeCell ref="J20:K20"/>
    <mergeCell ref="E21:F21"/>
    <mergeCell ref="I30:N30"/>
  </mergeCells>
  <pageMargins left="0.51181102362204722" right="0.31496062992125984" top="0.35433070866141736" bottom="0.35433070866141736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B3" sqref="B3:D3"/>
    </sheetView>
  </sheetViews>
  <sheetFormatPr defaultRowHeight="15"/>
  <cols>
    <col min="1" max="1" width="6.42578125" style="43" customWidth="1"/>
    <col min="2" max="2" width="60" style="43" customWidth="1"/>
    <col min="3" max="3" width="10.42578125" style="43" customWidth="1"/>
    <col min="4" max="4" width="8.42578125" style="43" customWidth="1"/>
  </cols>
  <sheetData>
    <row r="1" spans="1:4" ht="21" customHeight="1">
      <c r="A1" s="38"/>
      <c r="B1" s="38"/>
      <c r="C1" s="39" t="s">
        <v>84</v>
      </c>
      <c r="D1" s="40">
        <v>1</v>
      </c>
    </row>
    <row r="2" spans="1:4" ht="21">
      <c r="A2" s="41" t="s">
        <v>85</v>
      </c>
      <c r="B2" s="233" t="s">
        <v>86</v>
      </c>
      <c r="C2" s="234"/>
      <c r="D2" s="235"/>
    </row>
    <row r="3" spans="1:4" ht="21">
      <c r="A3" s="42">
        <v>1</v>
      </c>
      <c r="B3" s="239"/>
      <c r="C3" s="240"/>
      <c r="D3" s="241"/>
    </row>
    <row r="4" spans="1:4" ht="21">
      <c r="A4" s="42">
        <v>2</v>
      </c>
      <c r="B4" s="242"/>
      <c r="C4" s="243"/>
      <c r="D4" s="244"/>
    </row>
    <row r="5" spans="1:4" ht="21">
      <c r="A5" s="42">
        <v>3</v>
      </c>
      <c r="B5" s="242"/>
      <c r="C5" s="243"/>
      <c r="D5" s="244"/>
    </row>
    <row r="6" spans="1:4" ht="21">
      <c r="A6" s="42">
        <v>4</v>
      </c>
      <c r="B6" s="242"/>
      <c r="C6" s="243"/>
      <c r="D6" s="244"/>
    </row>
    <row r="7" spans="1:4" ht="21">
      <c r="A7" s="42">
        <v>5</v>
      </c>
      <c r="B7" s="242"/>
      <c r="C7" s="243"/>
      <c r="D7" s="244"/>
    </row>
    <row r="8" spans="1:4" ht="21">
      <c r="A8" s="42">
        <v>6</v>
      </c>
      <c r="B8" s="242"/>
      <c r="C8" s="243"/>
      <c r="D8" s="244"/>
    </row>
    <row r="9" spans="1:4" ht="21">
      <c r="A9" s="42">
        <v>7</v>
      </c>
      <c r="B9" s="242"/>
      <c r="C9" s="243"/>
      <c r="D9" s="244"/>
    </row>
    <row r="10" spans="1:4" ht="21">
      <c r="A10" s="42">
        <v>8</v>
      </c>
      <c r="B10" s="242"/>
      <c r="C10" s="243"/>
      <c r="D10" s="244"/>
    </row>
    <row r="11" spans="1:4" ht="21">
      <c r="A11" s="42">
        <v>9</v>
      </c>
      <c r="B11" s="242"/>
      <c r="C11" s="243"/>
      <c r="D11" s="244"/>
    </row>
    <row r="12" spans="1:4" ht="21">
      <c r="A12" s="42">
        <v>10</v>
      </c>
      <c r="B12" s="242"/>
      <c r="C12" s="243"/>
      <c r="D12" s="244"/>
    </row>
    <row r="13" spans="1:4" ht="21">
      <c r="A13" s="42">
        <v>11</v>
      </c>
      <c r="B13" s="242"/>
      <c r="C13" s="243"/>
      <c r="D13" s="244"/>
    </row>
    <row r="14" spans="1:4" ht="21">
      <c r="A14" s="42">
        <v>12</v>
      </c>
      <c r="B14" s="242"/>
      <c r="C14" s="243"/>
      <c r="D14" s="244"/>
    </row>
    <row r="15" spans="1:4" ht="21">
      <c r="A15" s="42">
        <v>13</v>
      </c>
      <c r="B15" s="242"/>
      <c r="C15" s="243"/>
      <c r="D15" s="244"/>
    </row>
    <row r="16" spans="1:4" ht="21">
      <c r="A16" s="42">
        <v>14</v>
      </c>
      <c r="B16" s="236"/>
      <c r="C16" s="237"/>
      <c r="D16" s="238"/>
    </row>
    <row r="17" spans="1:4" ht="21">
      <c r="A17" s="42">
        <v>15</v>
      </c>
      <c r="B17" s="239"/>
      <c r="C17" s="240"/>
      <c r="D17" s="241"/>
    </row>
    <row r="18" spans="1:4" ht="21">
      <c r="A18" s="42">
        <v>16</v>
      </c>
      <c r="B18" s="236"/>
      <c r="C18" s="237"/>
      <c r="D18" s="238"/>
    </row>
    <row r="19" spans="1:4" ht="21">
      <c r="A19" s="42">
        <v>17</v>
      </c>
      <c r="B19" s="239"/>
      <c r="C19" s="240"/>
      <c r="D19" s="241"/>
    </row>
    <row r="20" spans="1:4" ht="21">
      <c r="A20" s="42">
        <v>18</v>
      </c>
      <c r="B20" s="242"/>
      <c r="C20" s="243"/>
      <c r="D20" s="244"/>
    </row>
    <row r="21" spans="1:4" ht="21">
      <c r="A21" s="42"/>
      <c r="B21" s="239"/>
      <c r="C21" s="240"/>
      <c r="D21" s="241"/>
    </row>
    <row r="22" spans="1:4" ht="21">
      <c r="A22" s="42"/>
      <c r="B22" s="236"/>
      <c r="C22" s="237"/>
      <c r="D22" s="238"/>
    </row>
    <row r="23" spans="1:4" ht="21">
      <c r="A23" s="42"/>
      <c r="B23" s="236"/>
      <c r="C23" s="237"/>
      <c r="D23" s="238"/>
    </row>
    <row r="24" spans="1:4" ht="21">
      <c r="A24" s="42"/>
      <c r="B24" s="236"/>
      <c r="C24" s="237"/>
      <c r="D24" s="238"/>
    </row>
    <row r="25" spans="1:4" ht="21">
      <c r="A25" s="42"/>
      <c r="B25" s="236"/>
      <c r="C25" s="237"/>
      <c r="D25" s="238"/>
    </row>
    <row r="26" spans="1:4" ht="21">
      <c r="A26" s="42"/>
      <c r="B26" s="236"/>
      <c r="C26" s="237"/>
      <c r="D26" s="238"/>
    </row>
    <row r="27" spans="1:4" ht="21">
      <c r="A27" s="42"/>
      <c r="B27" s="236"/>
      <c r="C27" s="237"/>
      <c r="D27" s="238"/>
    </row>
    <row r="28" spans="1:4" ht="21">
      <c r="A28" s="42"/>
      <c r="B28" s="236"/>
      <c r="C28" s="237"/>
      <c r="D28" s="238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workbookViewId="0">
      <selection activeCell="N7" sqref="N7"/>
    </sheetView>
  </sheetViews>
  <sheetFormatPr defaultRowHeight="15"/>
  <cols>
    <col min="1" max="1" width="4.42578125" style="43" customWidth="1"/>
    <col min="2" max="2" width="25" style="43" customWidth="1"/>
    <col min="3" max="3" width="15.7109375" style="43" customWidth="1"/>
    <col min="4" max="4" width="4.42578125" style="43" customWidth="1"/>
    <col min="5" max="7" width="4.28515625" style="43" customWidth="1"/>
    <col min="8" max="8" width="4.7109375" style="43" customWidth="1"/>
    <col min="9" max="9" width="14.42578125" style="43" customWidth="1"/>
    <col min="10" max="10" width="8.42578125" style="43" customWidth="1"/>
  </cols>
  <sheetData>
    <row r="1" spans="1:10" ht="21" customHeight="1">
      <c r="A1" s="245"/>
      <c r="B1" s="245"/>
      <c r="C1" s="245"/>
      <c r="D1" s="245"/>
      <c r="E1" s="245"/>
      <c r="F1" s="245"/>
      <c r="G1" s="245"/>
      <c r="H1" s="245"/>
      <c r="I1" s="39" t="s">
        <v>84</v>
      </c>
      <c r="J1" s="40">
        <v>2</v>
      </c>
    </row>
    <row r="2" spans="1:10" ht="21" customHeight="1">
      <c r="A2" s="249" t="s">
        <v>83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ht="21">
      <c r="A3" s="41" t="s">
        <v>97</v>
      </c>
      <c r="B3" s="246" t="s">
        <v>72</v>
      </c>
      <c r="C3" s="201" t="s">
        <v>96</v>
      </c>
      <c r="D3" s="246" t="s">
        <v>73</v>
      </c>
      <c r="E3" s="250" t="s">
        <v>68</v>
      </c>
      <c r="F3" s="251"/>
      <c r="G3" s="251"/>
      <c r="H3" s="252"/>
      <c r="I3" s="44" t="s">
        <v>75</v>
      </c>
      <c r="J3" s="246" t="s">
        <v>74</v>
      </c>
    </row>
    <row r="4" spans="1:10" ht="21">
      <c r="A4" s="45" t="s">
        <v>98</v>
      </c>
      <c r="B4" s="247"/>
      <c r="C4" s="46" t="s">
        <v>78</v>
      </c>
      <c r="D4" s="247"/>
      <c r="E4" s="253"/>
      <c r="F4" s="254"/>
      <c r="G4" s="254"/>
      <c r="H4" s="255"/>
      <c r="I4" s="46" t="s">
        <v>77</v>
      </c>
      <c r="J4" s="247"/>
    </row>
    <row r="5" spans="1:10" ht="21">
      <c r="A5" s="47" t="s">
        <v>85</v>
      </c>
      <c r="B5" s="248"/>
      <c r="C5" s="48"/>
      <c r="D5" s="248"/>
      <c r="E5" s="49" t="s">
        <v>92</v>
      </c>
      <c r="F5" s="49" t="s">
        <v>93</v>
      </c>
      <c r="G5" s="49" t="s">
        <v>94</v>
      </c>
      <c r="H5" s="50" t="s">
        <v>95</v>
      </c>
      <c r="I5" s="48" t="s">
        <v>76</v>
      </c>
      <c r="J5" s="248"/>
    </row>
    <row r="6" spans="1:10" ht="21">
      <c r="A6" s="42">
        <v>1</v>
      </c>
      <c r="B6" s="51"/>
      <c r="C6" s="51"/>
      <c r="D6" s="49"/>
      <c r="E6" s="49"/>
      <c r="F6" s="49"/>
      <c r="G6" s="49"/>
      <c r="H6" s="49"/>
      <c r="I6" s="51"/>
      <c r="J6" s="51"/>
    </row>
    <row r="7" spans="1:10" ht="21">
      <c r="A7" s="42">
        <v>2</v>
      </c>
      <c r="B7" s="51"/>
      <c r="C7" s="51"/>
      <c r="D7" s="49"/>
      <c r="E7" s="49"/>
      <c r="F7" s="49"/>
      <c r="G7" s="49"/>
      <c r="H7" s="49"/>
      <c r="I7" s="51"/>
      <c r="J7" s="51"/>
    </row>
    <row r="8" spans="1:10" ht="21">
      <c r="A8" s="42">
        <v>3</v>
      </c>
      <c r="B8" s="51"/>
      <c r="C8" s="51"/>
      <c r="D8" s="49"/>
      <c r="E8" s="49"/>
      <c r="F8" s="49"/>
      <c r="G8" s="49"/>
      <c r="H8" s="49"/>
      <c r="I8" s="51"/>
      <c r="J8" s="51"/>
    </row>
    <row r="9" spans="1:10" ht="21">
      <c r="A9" s="42">
        <v>4</v>
      </c>
      <c r="B9" s="51"/>
      <c r="C9" s="51"/>
      <c r="D9" s="49"/>
      <c r="E9" s="49"/>
      <c r="F9" s="49"/>
      <c r="G9" s="49"/>
      <c r="H9" s="49"/>
      <c r="I9" s="51"/>
      <c r="J9" s="51"/>
    </row>
    <row r="10" spans="1:10" ht="21">
      <c r="A10" s="42">
        <v>5</v>
      </c>
      <c r="B10" s="51"/>
      <c r="C10" s="51"/>
      <c r="D10" s="49"/>
      <c r="E10" s="49"/>
      <c r="F10" s="49"/>
      <c r="G10" s="49"/>
      <c r="H10" s="49"/>
      <c r="I10" s="51"/>
      <c r="J10" s="51"/>
    </row>
    <row r="11" spans="1:10" ht="21">
      <c r="A11" s="42">
        <v>6</v>
      </c>
      <c r="B11" s="51"/>
      <c r="C11" s="51"/>
      <c r="D11" s="42"/>
      <c r="E11" s="51"/>
      <c r="F11" s="51"/>
      <c r="G11" s="51"/>
      <c r="H11" s="42"/>
      <c r="I11" s="51"/>
      <c r="J11" s="51"/>
    </row>
    <row r="12" spans="1:10" ht="21">
      <c r="A12" s="42">
        <v>7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21">
      <c r="A13" s="42">
        <v>8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21">
      <c r="A14" s="42">
        <v>9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21">
      <c r="A15" s="42">
        <v>10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21">
      <c r="A16" s="42">
        <v>11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21">
      <c r="A17" s="42">
        <v>12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ht="21">
      <c r="A18" s="42">
        <v>13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21">
      <c r="A19" s="42">
        <v>14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ht="21">
      <c r="A20" s="42">
        <v>15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21">
      <c r="A21" s="42">
        <v>16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21">
      <c r="A22" s="42">
        <v>17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21">
      <c r="A23" s="42">
        <v>18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10" ht="24.6" customHeight="1">
      <c r="A24" s="42">
        <v>19</v>
      </c>
      <c r="B24" s="52"/>
      <c r="C24" s="52"/>
      <c r="D24" s="52"/>
      <c r="E24" s="52"/>
      <c r="F24" s="52"/>
      <c r="G24" s="52"/>
      <c r="H24" s="52"/>
      <c r="I24" s="52"/>
      <c r="J24" s="52"/>
    </row>
    <row r="25" spans="1:10" ht="24.6" customHeight="1">
      <c r="A25" s="236" t="s">
        <v>63</v>
      </c>
      <c r="B25" s="237"/>
      <c r="C25" s="238"/>
      <c r="D25" s="242">
        <f>SUM(D6:D24)</f>
        <v>0</v>
      </c>
      <c r="E25" s="243"/>
      <c r="F25" s="243"/>
      <c r="G25" s="243"/>
      <c r="H25" s="244"/>
      <c r="I25" s="52"/>
      <c r="J25" s="52"/>
    </row>
    <row r="26" spans="1:10" ht="24.6" customHeight="1">
      <c r="A26" s="236" t="s">
        <v>79</v>
      </c>
      <c r="B26" s="237"/>
      <c r="C26" s="237"/>
      <c r="D26" s="238"/>
      <c r="E26" s="53">
        <f>SUM(E6:E24)</f>
        <v>0</v>
      </c>
      <c r="F26" s="53"/>
      <c r="G26" s="54">
        <f>SUM(G6:G24)</f>
        <v>0</v>
      </c>
      <c r="H26" s="42">
        <f>SUM(E26:G26)</f>
        <v>0</v>
      </c>
      <c r="I26" s="52"/>
      <c r="J26" s="52"/>
    </row>
    <row r="27" spans="1:10" ht="24.6" customHeight="1">
      <c r="A27" s="236" t="s">
        <v>80</v>
      </c>
      <c r="B27" s="237"/>
      <c r="C27" s="237"/>
      <c r="D27" s="237"/>
      <c r="E27" s="237"/>
      <c r="F27" s="237"/>
      <c r="G27" s="238"/>
      <c r="H27" s="42">
        <f>SUM(F6:F24)</f>
        <v>0</v>
      </c>
      <c r="I27" s="52"/>
      <c r="J27" s="52"/>
    </row>
    <row r="28" spans="1:10" ht="24.6" customHeight="1">
      <c r="A28" s="236" t="s">
        <v>99</v>
      </c>
      <c r="B28" s="237"/>
      <c r="C28" s="237"/>
      <c r="D28" s="237"/>
      <c r="E28" s="237"/>
      <c r="F28" s="237"/>
      <c r="G28" s="238"/>
      <c r="H28" s="42">
        <f>SUM(H6:H24)</f>
        <v>0</v>
      </c>
      <c r="I28" s="52"/>
      <c r="J28" s="52"/>
    </row>
    <row r="29" spans="1:10" ht="21">
      <c r="A29" s="236" t="s">
        <v>81</v>
      </c>
      <c r="B29" s="237"/>
      <c r="C29" s="237"/>
      <c r="D29" s="237"/>
      <c r="E29" s="237"/>
      <c r="F29" s="237"/>
      <c r="G29" s="238"/>
      <c r="H29" s="42">
        <f>SUM(H26:H28)</f>
        <v>0</v>
      </c>
      <c r="I29" s="52"/>
      <c r="J29" s="52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6"/>
  <sheetViews>
    <sheetView topLeftCell="A6" workbookViewId="0">
      <selection activeCell="A14" sqref="A14:G39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70" t="str">
        <f>ปกหน้า!N1</f>
        <v>ปพ.5/ต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 t="s">
        <v>54</v>
      </c>
      <c r="Y1" s="270"/>
      <c r="Z1" s="226">
        <v>3</v>
      </c>
      <c r="AA1" s="226"/>
    </row>
    <row r="2" spans="1:32" ht="21" customHeight="1">
      <c r="A2" s="275" t="s">
        <v>53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32" ht="21" customHeight="1">
      <c r="A3" s="277" t="s">
        <v>1</v>
      </c>
      <c r="B3" s="277"/>
      <c r="C3" s="271">
        <f>STUDENT!C4</f>
        <v>0</v>
      </c>
      <c r="D3" s="271"/>
      <c r="E3" s="55" t="s">
        <v>0</v>
      </c>
      <c r="F3" s="271">
        <f>STUDENT!E4</f>
        <v>0</v>
      </c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92" t="s">
        <v>47</v>
      </c>
      <c r="V3" s="292"/>
      <c r="W3" s="292"/>
      <c r="X3" s="276" t="str">
        <f>STUDENT!C2</f>
        <v>1</v>
      </c>
      <c r="Y3" s="276"/>
      <c r="Z3" s="276"/>
      <c r="AA3" s="276"/>
    </row>
    <row r="4" spans="1:32" ht="21" customHeight="1" thickBot="1">
      <c r="A4" s="56"/>
      <c r="B4" s="57"/>
      <c r="C4" s="57"/>
      <c r="D4" s="57"/>
      <c r="E4" s="58"/>
      <c r="F4" s="58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32" ht="21" customHeight="1">
      <c r="A5" s="278" t="s">
        <v>7</v>
      </c>
      <c r="B5" s="281" t="s">
        <v>8</v>
      </c>
      <c r="C5" s="59" t="s">
        <v>6</v>
      </c>
      <c r="D5" s="259" t="s">
        <v>48</v>
      </c>
      <c r="E5" s="260"/>
      <c r="F5" s="261"/>
      <c r="G5" s="60" t="s">
        <v>49</v>
      </c>
      <c r="H5" s="258">
        <v>1</v>
      </c>
      <c r="I5" s="258"/>
      <c r="J5" s="258"/>
      <c r="K5" s="258"/>
      <c r="L5" s="258"/>
      <c r="M5" s="258">
        <v>2</v>
      </c>
      <c r="N5" s="258"/>
      <c r="O5" s="258"/>
      <c r="P5" s="258"/>
      <c r="Q5" s="258"/>
      <c r="R5" s="258">
        <v>3</v>
      </c>
      <c r="S5" s="258"/>
      <c r="T5" s="258"/>
      <c r="U5" s="258"/>
      <c r="V5" s="258"/>
      <c r="W5" s="258">
        <v>4</v>
      </c>
      <c r="X5" s="258"/>
      <c r="Y5" s="258"/>
      <c r="Z5" s="258"/>
      <c r="AA5" s="258"/>
      <c r="AB5" s="285" t="s">
        <v>55</v>
      </c>
      <c r="AC5" s="286"/>
      <c r="AD5" s="286"/>
      <c r="AE5" s="286"/>
      <c r="AF5" s="287"/>
    </row>
    <row r="6" spans="1:32" ht="21" customHeight="1">
      <c r="A6" s="279"/>
      <c r="B6" s="282"/>
      <c r="C6" s="61" t="s">
        <v>64</v>
      </c>
      <c r="D6" s="262"/>
      <c r="E6" s="262"/>
      <c r="F6" s="263"/>
      <c r="G6" s="62" t="s">
        <v>50</v>
      </c>
      <c r="H6" s="272" t="s">
        <v>168</v>
      </c>
      <c r="I6" s="273"/>
      <c r="J6" s="273"/>
      <c r="K6" s="273"/>
      <c r="L6" s="274"/>
      <c r="M6" s="272" t="s">
        <v>168</v>
      </c>
      <c r="N6" s="273"/>
      <c r="O6" s="273"/>
      <c r="P6" s="273"/>
      <c r="Q6" s="274"/>
      <c r="R6" s="272" t="s">
        <v>168</v>
      </c>
      <c r="S6" s="273"/>
      <c r="T6" s="273"/>
      <c r="U6" s="273"/>
      <c r="V6" s="274"/>
      <c r="W6" s="272" t="s">
        <v>168</v>
      </c>
      <c r="X6" s="273"/>
      <c r="Y6" s="273"/>
      <c r="Z6" s="273"/>
      <c r="AA6" s="274"/>
      <c r="AB6" s="288" t="s">
        <v>56</v>
      </c>
      <c r="AC6" s="290" t="s">
        <v>57</v>
      </c>
      <c r="AD6" s="290" t="s">
        <v>58</v>
      </c>
      <c r="AE6" s="290" t="s">
        <v>157</v>
      </c>
      <c r="AF6" s="5" t="s">
        <v>63</v>
      </c>
    </row>
    <row r="7" spans="1:32" ht="21" customHeight="1" thickBot="1">
      <c r="A7" s="279"/>
      <c r="B7" s="283"/>
      <c r="C7" s="61" t="s">
        <v>65</v>
      </c>
      <c r="D7" s="264"/>
      <c r="E7" s="262"/>
      <c r="F7" s="263"/>
      <c r="G7" s="62" t="s">
        <v>51</v>
      </c>
      <c r="H7" s="63"/>
      <c r="I7" s="63"/>
      <c r="J7" s="63">
        <v>2</v>
      </c>
      <c r="K7" s="63">
        <v>3</v>
      </c>
      <c r="L7" s="63">
        <v>4</v>
      </c>
      <c r="M7" s="63">
        <v>7</v>
      </c>
      <c r="N7" s="63">
        <v>8</v>
      </c>
      <c r="O7" s="63">
        <v>9</v>
      </c>
      <c r="P7" s="63">
        <v>10</v>
      </c>
      <c r="Q7" s="63">
        <v>11</v>
      </c>
      <c r="R7" s="63">
        <v>14</v>
      </c>
      <c r="S7" s="63">
        <v>15</v>
      </c>
      <c r="T7" s="63">
        <v>16</v>
      </c>
      <c r="U7" s="63">
        <v>17</v>
      </c>
      <c r="V7" s="63">
        <v>18</v>
      </c>
      <c r="W7" s="63">
        <v>21</v>
      </c>
      <c r="X7" s="63">
        <v>22</v>
      </c>
      <c r="Y7" s="63">
        <v>23</v>
      </c>
      <c r="Z7" s="63">
        <v>24</v>
      </c>
      <c r="AA7" s="63">
        <v>25</v>
      </c>
      <c r="AB7" s="289"/>
      <c r="AC7" s="291"/>
      <c r="AD7" s="291"/>
      <c r="AE7" s="291"/>
      <c r="AF7" s="10" t="s">
        <v>59</v>
      </c>
    </row>
    <row r="8" spans="1:32" ht="21" customHeight="1" thickBot="1">
      <c r="A8" s="280"/>
      <c r="B8" s="284"/>
      <c r="C8" s="64"/>
      <c r="D8" s="265"/>
      <c r="E8" s="266"/>
      <c r="F8" s="267"/>
      <c r="G8" s="65" t="s">
        <v>52</v>
      </c>
      <c r="H8" s="65"/>
      <c r="I8" s="65"/>
      <c r="J8" s="65"/>
      <c r="K8" s="65"/>
      <c r="L8" s="65"/>
      <c r="M8" s="65"/>
      <c r="N8" s="65"/>
      <c r="O8" s="65"/>
      <c r="P8" s="66"/>
      <c r="Q8" s="65"/>
      <c r="R8" s="65"/>
      <c r="S8" s="66"/>
      <c r="T8" s="66"/>
      <c r="U8" s="65"/>
      <c r="V8" s="65"/>
      <c r="W8" s="65"/>
      <c r="X8" s="66"/>
      <c r="Y8" s="66"/>
      <c r="Z8" s="65"/>
      <c r="AA8" s="65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9.899999999999999" customHeight="1">
      <c r="A9" s="119">
        <f>STUDENT!C11</f>
        <v>4</v>
      </c>
      <c r="B9" s="139">
        <f>STUDENT!D11</f>
        <v>1</v>
      </c>
      <c r="C9" s="119" t="str">
        <f>STUDENT!B11</f>
        <v>07682</v>
      </c>
      <c r="D9" s="166" t="str">
        <f>STUDENT!E11</f>
        <v>ด.ช.</v>
      </c>
      <c r="E9" s="167" t="str">
        <f>STUDENT!F11</f>
        <v>สงกรานต์</v>
      </c>
      <c r="F9" s="268" t="str">
        <f>STUDENT!G11</f>
        <v>แก้วหนู</v>
      </c>
      <c r="G9" s="269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Y9" s="67"/>
      <c r="Z9" s="67"/>
      <c r="AA9" s="67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9.899999999999999" customHeight="1">
      <c r="A10" s="49">
        <f>STUDENT!C12</f>
        <v>4</v>
      </c>
      <c r="B10" s="141">
        <f>STUDENT!D12</f>
        <v>2</v>
      </c>
      <c r="C10" s="49" t="str">
        <f>STUDENT!B12</f>
        <v>07700</v>
      </c>
      <c r="D10" s="153" t="str">
        <f>STUDENT!E12</f>
        <v>ด.ช.</v>
      </c>
      <c r="E10" s="168" t="str">
        <f>STUDENT!F12</f>
        <v>จิรภาส</v>
      </c>
      <c r="F10" s="256" t="str">
        <f>STUDENT!G12</f>
        <v>ทองส่ง</v>
      </c>
      <c r="G10" s="257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51"/>
      <c r="Y10" s="42"/>
      <c r="Z10" s="42"/>
      <c r="AA10" s="42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9.899999999999999" customHeight="1">
      <c r="A11" s="49">
        <f>STUDENT!C13</f>
        <v>4</v>
      </c>
      <c r="B11" s="141">
        <f>STUDENT!D13</f>
        <v>3</v>
      </c>
      <c r="C11" s="154" t="str">
        <f>STUDENT!B13</f>
        <v>07702</v>
      </c>
      <c r="D11" s="153" t="str">
        <f>STUDENT!E13</f>
        <v>ด.ช.</v>
      </c>
      <c r="E11" s="168" t="str">
        <f>STUDENT!F13</f>
        <v>ณัฐพัฒน์</v>
      </c>
      <c r="F11" s="256" t="str">
        <f>STUDENT!G13</f>
        <v>ชูแก้ว</v>
      </c>
      <c r="G11" s="257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51"/>
      <c r="Y11" s="42"/>
      <c r="Z11" s="42"/>
      <c r="AA11" s="42"/>
      <c r="AB11" s="4">
        <f t="shared" ref="AB11:AB46" si="1">COUNTIF(H11:AA11,"ข")*1</f>
        <v>0</v>
      </c>
      <c r="AC11" s="4">
        <f t="shared" ref="AC11:AC46" si="2">COUNTIF(H11:AB11,"ล")*1</f>
        <v>0</v>
      </c>
      <c r="AD11" s="4">
        <f t="shared" ref="AD11:AD46" si="3">COUNTIF(H11:AC11,"ป")*1</f>
        <v>0</v>
      </c>
      <c r="AE11" s="4">
        <f t="shared" ref="AE11:AE46" si="4">COUNTIF(H11:AD11,"น")*1</f>
        <v>0</v>
      </c>
      <c r="AF11" s="4">
        <f t="shared" si="0"/>
        <v>0</v>
      </c>
    </row>
    <row r="12" spans="1:32" ht="19.899999999999999" customHeight="1">
      <c r="A12" s="49">
        <f>STUDENT!C14</f>
        <v>4</v>
      </c>
      <c r="B12" s="141">
        <f>STUDENT!D14</f>
        <v>4</v>
      </c>
      <c r="C12" s="49" t="str">
        <f>STUDENT!B14</f>
        <v>07703</v>
      </c>
      <c r="D12" s="153" t="str">
        <f>STUDENT!E14</f>
        <v>ด.ช.</v>
      </c>
      <c r="E12" s="168" t="str">
        <f>STUDENT!F14</f>
        <v>ธนกรณ์</v>
      </c>
      <c r="F12" s="256" t="str">
        <f>STUDENT!G14</f>
        <v>ทองเรือง</v>
      </c>
      <c r="G12" s="257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51"/>
      <c r="Y12" s="42"/>
      <c r="Z12" s="42"/>
      <c r="AA12" s="42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9.899999999999999" customHeight="1">
      <c r="A13" s="49">
        <f>STUDENT!C15</f>
        <v>4</v>
      </c>
      <c r="B13" s="141">
        <f>STUDENT!D15</f>
        <v>5</v>
      </c>
      <c r="C13" s="154" t="str">
        <f>STUDENT!B15</f>
        <v>07705</v>
      </c>
      <c r="D13" s="153" t="str">
        <f>STUDENT!E15</f>
        <v>ด.ช.</v>
      </c>
      <c r="E13" s="168" t="str">
        <f>STUDENT!F15</f>
        <v>ธีรภัทร</v>
      </c>
      <c r="F13" s="256" t="str">
        <f>STUDENT!G15</f>
        <v>คงทอง</v>
      </c>
      <c r="G13" s="257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51"/>
      <c r="Y13" s="42"/>
      <c r="Z13" s="42"/>
      <c r="AA13" s="42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9.899999999999999" customHeight="1">
      <c r="A14" s="49"/>
      <c r="B14" s="141"/>
      <c r="C14" s="49"/>
      <c r="D14" s="153"/>
      <c r="E14" s="168"/>
      <c r="F14" s="256"/>
      <c r="G14" s="257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51"/>
      <c r="Y14" s="42"/>
      <c r="Z14" s="42"/>
      <c r="AA14" s="42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9.899999999999999" customHeight="1">
      <c r="A15" s="49"/>
      <c r="B15" s="141"/>
      <c r="C15" s="154"/>
      <c r="D15" s="153"/>
      <c r="E15" s="168"/>
      <c r="F15" s="256"/>
      <c r="G15" s="257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51"/>
      <c r="Y15" s="42"/>
      <c r="Z15" s="42"/>
      <c r="AA15" s="42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9.899999999999999" customHeight="1">
      <c r="A16" s="49"/>
      <c r="B16" s="141"/>
      <c r="C16" s="49"/>
      <c r="D16" s="153"/>
      <c r="E16" s="168"/>
      <c r="F16" s="256"/>
      <c r="G16" s="257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51"/>
      <c r="Y16" s="42"/>
      <c r="Z16" s="42"/>
      <c r="AA16" s="42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9.899999999999999" customHeight="1">
      <c r="A17" s="49"/>
      <c r="B17" s="141"/>
      <c r="C17" s="154"/>
      <c r="D17" s="153"/>
      <c r="E17" s="168"/>
      <c r="F17" s="256"/>
      <c r="G17" s="257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51"/>
      <c r="Y17" s="42"/>
      <c r="Z17" s="42"/>
      <c r="AA17" s="42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9.899999999999999" customHeight="1">
      <c r="A18" s="49"/>
      <c r="B18" s="141"/>
      <c r="C18" s="49"/>
      <c r="D18" s="153"/>
      <c r="E18" s="168"/>
      <c r="F18" s="256"/>
      <c r="G18" s="25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51"/>
      <c r="Y18" s="42"/>
      <c r="Z18" s="42"/>
      <c r="AA18" s="42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9.899999999999999" customHeight="1">
      <c r="A19" s="49"/>
      <c r="B19" s="141"/>
      <c r="C19" s="154"/>
      <c r="D19" s="153"/>
      <c r="E19" s="168"/>
      <c r="F19" s="256"/>
      <c r="G19" s="25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51"/>
      <c r="Y19" s="42"/>
      <c r="Z19" s="42"/>
      <c r="AA19" s="42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9.899999999999999" customHeight="1">
      <c r="A20" s="49"/>
      <c r="B20" s="141"/>
      <c r="C20" s="49"/>
      <c r="D20" s="153"/>
      <c r="E20" s="168"/>
      <c r="F20" s="256"/>
      <c r="G20" s="257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51"/>
      <c r="Y20" s="42"/>
      <c r="Z20" s="42"/>
      <c r="AA20" s="42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9.899999999999999" customHeight="1">
      <c r="A21" s="49"/>
      <c r="B21" s="141"/>
      <c r="C21" s="49"/>
      <c r="D21" s="153"/>
      <c r="E21" s="168"/>
      <c r="F21" s="256"/>
      <c r="G21" s="25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51"/>
      <c r="Y21" s="42"/>
      <c r="Z21" s="42"/>
      <c r="AA21" s="42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9.899999999999999" customHeight="1">
      <c r="A22" s="49"/>
      <c r="B22" s="141"/>
      <c r="C22" s="49"/>
      <c r="D22" s="206"/>
      <c r="E22" s="208"/>
      <c r="F22" s="256"/>
      <c r="G22" s="257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51"/>
      <c r="Y22" s="42"/>
      <c r="Z22" s="42"/>
      <c r="AA22" s="42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9.899999999999999" customHeight="1">
      <c r="A23" s="49"/>
      <c r="B23" s="141"/>
      <c r="C23" s="49"/>
      <c r="D23" s="206"/>
      <c r="E23" s="208"/>
      <c r="F23" s="256"/>
      <c r="G23" s="257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51"/>
      <c r="Y23" s="42"/>
      <c r="Z23" s="42"/>
      <c r="AA23" s="42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9.899999999999999" customHeight="1">
      <c r="A24" s="49"/>
      <c r="B24" s="141"/>
      <c r="C24" s="49"/>
      <c r="D24" s="206"/>
      <c r="E24" s="208"/>
      <c r="F24" s="256"/>
      <c r="G24" s="257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51"/>
      <c r="Y24" s="42"/>
      <c r="Z24" s="42"/>
      <c r="AA24" s="42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9.899999999999999" customHeight="1">
      <c r="A25" s="49"/>
      <c r="B25" s="141"/>
      <c r="C25" s="49"/>
      <c r="D25" s="206"/>
      <c r="E25" s="208"/>
      <c r="F25" s="256"/>
      <c r="G25" s="257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51"/>
      <c r="Y25" s="42"/>
      <c r="Z25" s="42"/>
      <c r="AA25" s="42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9.899999999999999" customHeight="1">
      <c r="A26" s="49"/>
      <c r="B26" s="141"/>
      <c r="C26" s="49"/>
      <c r="D26" s="206"/>
      <c r="E26" s="208"/>
      <c r="F26" s="256"/>
      <c r="G26" s="257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51"/>
      <c r="Y26" s="42"/>
      <c r="Z26" s="42"/>
      <c r="AA26" s="42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9.899999999999999" customHeight="1">
      <c r="A27" s="49"/>
      <c r="B27" s="141"/>
      <c r="C27" s="49"/>
      <c r="D27" s="206"/>
      <c r="E27" s="208"/>
      <c r="F27" s="256"/>
      <c r="G27" s="257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51"/>
      <c r="Y27" s="42"/>
      <c r="Z27" s="42"/>
      <c r="AA27" s="42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9.899999999999999" customHeight="1">
      <c r="A28" s="49"/>
      <c r="B28" s="141"/>
      <c r="C28" s="49"/>
      <c r="D28" s="206"/>
      <c r="E28" s="208"/>
      <c r="F28" s="256"/>
      <c r="G28" s="257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51"/>
      <c r="Y28" s="42"/>
      <c r="Z28" s="42"/>
      <c r="AA28" s="42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9.899999999999999" customHeight="1">
      <c r="A29" s="49"/>
      <c r="B29" s="141"/>
      <c r="C29" s="49"/>
      <c r="D29" s="206"/>
      <c r="E29" s="208"/>
      <c r="F29" s="256"/>
      <c r="G29" s="257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51"/>
      <c r="Y29" s="42"/>
      <c r="Z29" s="42"/>
      <c r="AA29" s="42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9.899999999999999" customHeight="1">
      <c r="A30" s="49"/>
      <c r="B30" s="141"/>
      <c r="C30" s="49"/>
      <c r="D30" s="206"/>
      <c r="E30" s="208"/>
      <c r="F30" s="256"/>
      <c r="G30" s="257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51"/>
      <c r="Y30" s="42"/>
      <c r="Z30" s="42"/>
      <c r="AA30" s="42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9.899999999999999" customHeight="1">
      <c r="A31" s="49"/>
      <c r="B31" s="141"/>
      <c r="C31" s="49"/>
      <c r="D31" s="206"/>
      <c r="E31" s="208"/>
      <c r="F31" s="256"/>
      <c r="G31" s="257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51"/>
      <c r="Y31" s="42"/>
      <c r="Z31" s="42"/>
      <c r="AA31" s="42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9.899999999999999" customHeight="1">
      <c r="A32" s="49"/>
      <c r="B32" s="141"/>
      <c r="C32" s="49"/>
      <c r="D32" s="206"/>
      <c r="E32" s="208"/>
      <c r="F32" s="256"/>
      <c r="G32" s="257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51"/>
      <c r="Y32" s="42"/>
      <c r="Z32" s="42"/>
      <c r="AA32" s="42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9.899999999999999" customHeight="1">
      <c r="A33" s="49"/>
      <c r="B33" s="141"/>
      <c r="C33" s="49"/>
      <c r="D33" s="206"/>
      <c r="E33" s="208"/>
      <c r="F33" s="256"/>
      <c r="G33" s="257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51"/>
      <c r="Y33" s="42"/>
      <c r="Z33" s="42"/>
      <c r="AA33" s="42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9.899999999999999" customHeight="1">
      <c r="A34" s="49"/>
      <c r="B34" s="141"/>
      <c r="C34" s="49"/>
      <c r="D34" s="206"/>
      <c r="E34" s="208"/>
      <c r="F34" s="256"/>
      <c r="G34" s="257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51"/>
      <c r="Y34" s="42"/>
      <c r="Z34" s="42"/>
      <c r="AA34" s="42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6" si="5">SUM(H34:AA34)</f>
        <v>0</v>
      </c>
    </row>
    <row r="35" spans="1:32" ht="19.899999999999999" customHeight="1">
      <c r="A35" s="49"/>
      <c r="B35" s="141"/>
      <c r="C35" s="49"/>
      <c r="D35" s="206"/>
      <c r="E35" s="208"/>
      <c r="F35" s="256"/>
      <c r="G35" s="257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51"/>
      <c r="Y35" s="42"/>
      <c r="Z35" s="42"/>
      <c r="AA35" s="42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9.899999999999999" customHeight="1">
      <c r="A36" s="49"/>
      <c r="B36" s="141"/>
      <c r="C36" s="49"/>
      <c r="D36" s="206"/>
      <c r="E36" s="208"/>
      <c r="F36" s="256"/>
      <c r="G36" s="257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51"/>
      <c r="Y36" s="42"/>
      <c r="Z36" s="42"/>
      <c r="AA36" s="42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9.899999999999999" customHeight="1">
      <c r="A37" s="49"/>
      <c r="B37" s="141"/>
      <c r="C37" s="49"/>
      <c r="D37" s="206"/>
      <c r="E37" s="208"/>
      <c r="F37" s="256"/>
      <c r="G37" s="257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51"/>
      <c r="Y37" s="42"/>
      <c r="Z37" s="42"/>
      <c r="AA37" s="42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9.899999999999999" customHeight="1">
      <c r="A38" s="49"/>
      <c r="B38" s="141"/>
      <c r="C38" s="49"/>
      <c r="D38" s="206"/>
      <c r="E38" s="208"/>
      <c r="F38" s="256"/>
      <c r="G38" s="257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51"/>
      <c r="Y38" s="42"/>
      <c r="Z38" s="42"/>
      <c r="AA38" s="42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21" customHeight="1">
      <c r="A39" s="49"/>
      <c r="B39" s="141"/>
      <c r="C39" s="49"/>
      <c r="D39" s="206"/>
      <c r="E39" s="208"/>
      <c r="F39" s="256"/>
      <c r="G39" s="257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51"/>
      <c r="Y39" s="42"/>
      <c r="Z39" s="42"/>
      <c r="AA39" s="42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21" customHeight="1">
      <c r="A40" s="49"/>
      <c r="B40" s="141"/>
      <c r="C40" s="182"/>
      <c r="D40" s="181"/>
      <c r="E40" s="183"/>
      <c r="F40" s="256"/>
      <c r="G40" s="257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51"/>
      <c r="Y40" s="42"/>
      <c r="Z40" s="42"/>
      <c r="AA40" s="42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>
      <c r="A41" s="49"/>
      <c r="B41" s="141"/>
      <c r="C41" s="182"/>
      <c r="D41" s="181"/>
      <c r="E41" s="183"/>
      <c r="F41" s="256"/>
      <c r="G41" s="257"/>
      <c r="H41" s="51"/>
      <c r="I41" s="51"/>
      <c r="J41" s="51"/>
      <c r="K41" s="51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51"/>
      <c r="Y41" s="42"/>
      <c r="Z41" s="42"/>
      <c r="AA41" s="4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>
      <c r="A42" s="49"/>
      <c r="B42" s="141"/>
      <c r="C42" s="182"/>
      <c r="D42" s="181"/>
      <c r="E42" s="183"/>
      <c r="F42" s="256"/>
      <c r="G42" s="257"/>
      <c r="H42" s="51"/>
      <c r="I42" s="51"/>
      <c r="J42" s="51"/>
      <c r="K42" s="51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51"/>
      <c r="Y42" s="42"/>
      <c r="Z42" s="42"/>
      <c r="AA42" s="4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>
      <c r="A43" s="49"/>
      <c r="B43" s="141"/>
      <c r="C43" s="182"/>
      <c r="D43" s="181"/>
      <c r="E43" s="183"/>
      <c r="F43" s="256"/>
      <c r="G43" s="257"/>
      <c r="H43" s="51"/>
      <c r="I43" s="51"/>
      <c r="J43" s="51"/>
      <c r="K43" s="51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51"/>
      <c r="Y43" s="42"/>
      <c r="Z43" s="42"/>
      <c r="AA43" s="4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>
      <c r="A44" s="49"/>
      <c r="B44" s="141"/>
      <c r="C44" s="182"/>
      <c r="D44" s="181"/>
      <c r="E44" s="183"/>
      <c r="F44" s="256"/>
      <c r="G44" s="257"/>
      <c r="H44" s="51"/>
      <c r="I44" s="51"/>
      <c r="J44" s="51"/>
      <c r="K44" s="51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51"/>
      <c r="Y44" s="42"/>
      <c r="Z44" s="42"/>
      <c r="AA44" s="4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>
      <c r="A45" s="49"/>
      <c r="B45" s="141"/>
      <c r="C45" s="182"/>
      <c r="D45" s="181"/>
      <c r="E45" s="183"/>
      <c r="F45" s="256"/>
      <c r="G45" s="257"/>
      <c r="H45" s="51"/>
      <c r="I45" s="51"/>
      <c r="J45" s="51"/>
      <c r="K45" s="51"/>
      <c r="L45" s="42"/>
      <c r="M45" s="5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51"/>
      <c r="Y45" s="42"/>
      <c r="Z45" s="42"/>
      <c r="AA45" s="42"/>
      <c r="AB45" s="1">
        <f t="shared" si="1"/>
        <v>0</v>
      </c>
      <c r="AC45" s="1">
        <f t="shared" si="2"/>
        <v>0</v>
      </c>
      <c r="AD45" s="1">
        <f t="shared" si="3"/>
        <v>0</v>
      </c>
      <c r="AE45" s="1">
        <f t="shared" si="4"/>
        <v>0</v>
      </c>
      <c r="AF45" s="1">
        <f t="shared" si="5"/>
        <v>0</v>
      </c>
    </row>
    <row r="46" spans="1:32">
      <c r="A46" s="49"/>
      <c r="B46" s="141"/>
      <c r="C46" s="182"/>
      <c r="D46" s="181"/>
      <c r="E46" s="183"/>
      <c r="F46" s="256"/>
      <c r="G46" s="257"/>
      <c r="H46" s="51"/>
      <c r="I46" s="51"/>
      <c r="J46" s="51"/>
      <c r="K46" s="51"/>
      <c r="L46" s="42"/>
      <c r="M46" s="51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51"/>
      <c r="Y46" s="42"/>
      <c r="Z46" s="42"/>
      <c r="AA46" s="42"/>
      <c r="AB46" s="1">
        <f t="shared" si="1"/>
        <v>0</v>
      </c>
      <c r="AC46" s="1">
        <f t="shared" si="2"/>
        <v>0</v>
      </c>
      <c r="AD46" s="1">
        <f t="shared" si="3"/>
        <v>0</v>
      </c>
      <c r="AE46" s="1">
        <f t="shared" si="4"/>
        <v>0</v>
      </c>
      <c r="AF46" s="1">
        <f t="shared" si="5"/>
        <v>0</v>
      </c>
    </row>
  </sheetData>
  <protectedRanges>
    <protectedRange sqref="Y8:AA8 H8:W8" name="ช่วง1_1"/>
    <protectedRange sqref="AB8:AF8" name="ช่วง1_1_1"/>
  </protectedRanges>
  <mergeCells count="63">
    <mergeCell ref="F36:G36"/>
    <mergeCell ref="F37:G37"/>
    <mergeCell ref="F38:G38"/>
    <mergeCell ref="F39:G39"/>
    <mergeCell ref="F40:G40"/>
    <mergeCell ref="AB5:AF5"/>
    <mergeCell ref="AB6:AB7"/>
    <mergeCell ref="AC6:AC7"/>
    <mergeCell ref="AD6:AD7"/>
    <mergeCell ref="U3:W3"/>
    <mergeCell ref="AE6:AE7"/>
    <mergeCell ref="F33:G33"/>
    <mergeCell ref="F34:G34"/>
    <mergeCell ref="F35:G35"/>
    <mergeCell ref="F28:G28"/>
    <mergeCell ref="F29:G29"/>
    <mergeCell ref="F30:G30"/>
    <mergeCell ref="F31:G31"/>
    <mergeCell ref="F32:G32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F45:G45"/>
    <mergeCell ref="F46:G46"/>
    <mergeCell ref="F41:G41"/>
    <mergeCell ref="F42:G42"/>
    <mergeCell ref="F43:G43"/>
    <mergeCell ref="F44:G44"/>
  </mergeCells>
  <pageMargins left="0.51181102362204722" right="0.11811023622047245" top="0.15748031496062992" bottom="0.15748031496062992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6"/>
  <sheetViews>
    <sheetView topLeftCell="A6" workbookViewId="0">
      <selection activeCell="AE23" sqref="AE23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 t="s">
        <v>54</v>
      </c>
      <c r="AD1" s="270"/>
      <c r="AE1" s="226">
        <v>4</v>
      </c>
      <c r="AF1" s="226"/>
    </row>
    <row r="2" spans="1:37" ht="22.15" customHeight="1">
      <c r="A2" s="275" t="s">
        <v>53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</row>
    <row r="3" spans="1:37" ht="22.15" customHeight="1">
      <c r="A3" s="277" t="s">
        <v>1</v>
      </c>
      <c r="B3" s="277"/>
      <c r="C3" s="271">
        <f>Time1!C3</f>
        <v>0</v>
      </c>
      <c r="D3" s="271"/>
      <c r="E3" s="271"/>
      <c r="F3" s="271"/>
      <c r="G3" s="271"/>
      <c r="H3" s="276" t="s">
        <v>0</v>
      </c>
      <c r="I3" s="276"/>
      <c r="J3" s="276"/>
      <c r="K3" s="276"/>
      <c r="L3" s="276"/>
      <c r="M3" s="271">
        <f>Time1!F3</f>
        <v>0</v>
      </c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6" t="s">
        <v>47</v>
      </c>
      <c r="AC3" s="276"/>
      <c r="AD3" s="276" t="str">
        <f>Time1!X3</f>
        <v>1</v>
      </c>
      <c r="AE3" s="276"/>
      <c r="AF3" s="276"/>
    </row>
    <row r="4" spans="1:37" ht="5.25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7" ht="21" customHeight="1">
      <c r="A5" s="281" t="s">
        <v>8</v>
      </c>
      <c r="B5" s="60" t="s">
        <v>49</v>
      </c>
      <c r="C5" s="258">
        <v>5</v>
      </c>
      <c r="D5" s="258"/>
      <c r="E5" s="258"/>
      <c r="F5" s="258"/>
      <c r="G5" s="258"/>
      <c r="H5" s="258">
        <v>6</v>
      </c>
      <c r="I5" s="258"/>
      <c r="J5" s="258"/>
      <c r="K5" s="258"/>
      <c r="L5" s="258"/>
      <c r="M5" s="258">
        <v>7</v>
      </c>
      <c r="N5" s="258"/>
      <c r="O5" s="258"/>
      <c r="P5" s="258"/>
      <c r="Q5" s="258"/>
      <c r="R5" s="296">
        <v>8</v>
      </c>
      <c r="S5" s="297"/>
      <c r="T5" s="297"/>
      <c r="U5" s="297"/>
      <c r="V5" s="298"/>
      <c r="W5" s="296">
        <v>9</v>
      </c>
      <c r="X5" s="297"/>
      <c r="Y5" s="297"/>
      <c r="Z5" s="297"/>
      <c r="AA5" s="298"/>
      <c r="AB5" s="258">
        <v>10</v>
      </c>
      <c r="AC5" s="258"/>
      <c r="AD5" s="258"/>
      <c r="AE5" s="258"/>
      <c r="AF5" s="258"/>
      <c r="AG5" s="285" t="s">
        <v>55</v>
      </c>
      <c r="AH5" s="286"/>
      <c r="AI5" s="286"/>
      <c r="AJ5" s="286"/>
      <c r="AK5" s="287"/>
    </row>
    <row r="6" spans="1:37" ht="21" customHeight="1">
      <c r="A6" s="283"/>
      <c r="B6" s="62" t="s">
        <v>50</v>
      </c>
      <c r="C6" s="272" t="s">
        <v>169</v>
      </c>
      <c r="D6" s="273"/>
      <c r="E6" s="273"/>
      <c r="F6" s="273"/>
      <c r="G6" s="274"/>
      <c r="H6" s="272" t="s">
        <v>170</v>
      </c>
      <c r="I6" s="273"/>
      <c r="J6" s="273"/>
      <c r="K6" s="273"/>
      <c r="L6" s="274"/>
      <c r="M6" s="272" t="s">
        <v>170</v>
      </c>
      <c r="N6" s="273"/>
      <c r="O6" s="273"/>
      <c r="P6" s="273"/>
      <c r="Q6" s="274"/>
      <c r="R6" s="272" t="s">
        <v>170</v>
      </c>
      <c r="S6" s="273"/>
      <c r="T6" s="273"/>
      <c r="U6" s="273"/>
      <c r="V6" s="274"/>
      <c r="W6" s="272" t="s">
        <v>170</v>
      </c>
      <c r="X6" s="273"/>
      <c r="Y6" s="273"/>
      <c r="Z6" s="273"/>
      <c r="AA6" s="274"/>
      <c r="AB6" s="272" t="s">
        <v>171</v>
      </c>
      <c r="AC6" s="273"/>
      <c r="AD6" s="273"/>
      <c r="AE6" s="273"/>
      <c r="AF6" s="274"/>
      <c r="AG6" s="288" t="s">
        <v>56</v>
      </c>
      <c r="AH6" s="290" t="s">
        <v>57</v>
      </c>
      <c r="AI6" s="290" t="s">
        <v>58</v>
      </c>
      <c r="AJ6" s="290" t="s">
        <v>157</v>
      </c>
      <c r="AK6" s="5" t="s">
        <v>63</v>
      </c>
    </row>
    <row r="7" spans="1:37" ht="21" customHeight="1">
      <c r="A7" s="283"/>
      <c r="B7" s="62" t="s">
        <v>51</v>
      </c>
      <c r="C7" s="63">
        <v>28</v>
      </c>
      <c r="D7" s="63">
        <v>29</v>
      </c>
      <c r="E7" s="63">
        <v>30</v>
      </c>
      <c r="F7" s="63">
        <v>31</v>
      </c>
      <c r="G7" s="63">
        <v>1</v>
      </c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11</v>
      </c>
      <c r="N7" s="63">
        <v>12</v>
      </c>
      <c r="O7" s="63">
        <v>13</v>
      </c>
      <c r="P7" s="63">
        <v>14</v>
      </c>
      <c r="Q7" s="63">
        <v>15</v>
      </c>
      <c r="R7" s="63">
        <v>18</v>
      </c>
      <c r="S7" s="63">
        <v>19</v>
      </c>
      <c r="T7" s="63">
        <v>20</v>
      </c>
      <c r="U7" s="63">
        <v>21</v>
      </c>
      <c r="V7" s="63">
        <v>22</v>
      </c>
      <c r="W7" s="63">
        <v>25</v>
      </c>
      <c r="X7" s="63">
        <v>26</v>
      </c>
      <c r="Y7" s="63">
        <v>27</v>
      </c>
      <c r="Z7" s="63">
        <v>28</v>
      </c>
      <c r="AA7" s="63">
        <v>29</v>
      </c>
      <c r="AB7" s="63">
        <v>1</v>
      </c>
      <c r="AC7" s="63">
        <v>2</v>
      </c>
      <c r="AD7" s="63">
        <v>3</v>
      </c>
      <c r="AE7" s="63">
        <v>4</v>
      </c>
      <c r="AF7" s="63">
        <v>5</v>
      </c>
      <c r="AG7" s="294"/>
      <c r="AH7" s="295"/>
      <c r="AI7" s="295"/>
      <c r="AJ7" s="293"/>
      <c r="AK7" s="18" t="s">
        <v>59</v>
      </c>
    </row>
    <row r="8" spans="1:37" ht="21" customHeight="1" thickBot="1">
      <c r="A8" s="284"/>
      <c r="B8" s="65" t="s">
        <v>52</v>
      </c>
      <c r="C8" s="65"/>
      <c r="D8" s="65"/>
      <c r="E8" s="65"/>
      <c r="F8" s="66"/>
      <c r="G8" s="65"/>
      <c r="H8" s="65"/>
      <c r="I8" s="66"/>
      <c r="J8" s="66"/>
      <c r="K8" s="65"/>
      <c r="L8" s="65"/>
      <c r="M8" s="65"/>
      <c r="N8" s="65"/>
      <c r="O8" s="65"/>
      <c r="P8" s="66"/>
      <c r="Q8" s="65"/>
      <c r="R8" s="65"/>
      <c r="S8" s="65"/>
      <c r="T8" s="65"/>
      <c r="U8" s="66"/>
      <c r="V8" s="65"/>
      <c r="W8" s="65"/>
      <c r="X8" s="66"/>
      <c r="Y8" s="66"/>
      <c r="Z8" s="65"/>
      <c r="AA8" s="65"/>
      <c r="AB8" s="65"/>
      <c r="AC8" s="65"/>
      <c r="AD8" s="65"/>
      <c r="AE8" s="66"/>
      <c r="AF8" s="101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69">
        <f>Time1!B9</f>
        <v>1</v>
      </c>
      <c r="B9" s="170" t="str">
        <f>Time1!E9</f>
        <v>สงกรานต์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102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69">
        <f>Time1!B10</f>
        <v>2</v>
      </c>
      <c r="B10" s="170" t="str">
        <f>Time1!E10</f>
        <v>จิรภาส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1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51"/>
      <c r="AG10" s="4">
        <f t="shared" ref="AG10:AG46" si="1">COUNTIF(C10:AF10,"ข")*1</f>
        <v>0</v>
      </c>
      <c r="AH10" s="4">
        <f t="shared" ref="AH10:AH46" si="2">COUNTIF(C10:AG10,"ล")*1</f>
        <v>0</v>
      </c>
      <c r="AI10" s="4">
        <f t="shared" ref="AI10:AI46" si="3">COUNTIF(C10:AH10,"ป")*1</f>
        <v>0</v>
      </c>
      <c r="AJ10" s="4">
        <f t="shared" ref="AJ10:AJ46" si="4">COUNTIF(C10:AI10,"น")*1</f>
        <v>0</v>
      </c>
      <c r="AK10" s="4">
        <f t="shared" si="0"/>
        <v>0</v>
      </c>
    </row>
    <row r="11" spans="1:37" ht="19.899999999999999" customHeight="1">
      <c r="A11" s="169">
        <f>Time1!B11</f>
        <v>3</v>
      </c>
      <c r="B11" s="170" t="str">
        <f>Time1!E11</f>
        <v>ณัฐพัฒน์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5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51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69">
        <f>Time1!B12</f>
        <v>4</v>
      </c>
      <c r="B12" s="170" t="str">
        <f>Time1!E12</f>
        <v>ธนกรณ์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5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51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69">
        <f>Time1!B13</f>
        <v>5</v>
      </c>
      <c r="B13" s="170" t="str">
        <f>Time1!E13</f>
        <v>ธีรภัทร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5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51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69"/>
      <c r="B14" s="170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5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51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69"/>
      <c r="B15" s="17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5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51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69"/>
      <c r="B16" s="17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51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51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69"/>
      <c r="B17" s="17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51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51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69"/>
      <c r="B18" s="17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5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51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69"/>
      <c r="B19" s="17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5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51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69"/>
      <c r="B20" s="17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5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51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69"/>
      <c r="B21" s="1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51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51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69"/>
      <c r="B22" s="17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1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51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69"/>
      <c r="B23" s="17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1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51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69"/>
      <c r="B24" s="17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5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51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69"/>
      <c r="B25" s="17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1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51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69"/>
      <c r="B26" s="17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51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69"/>
      <c r="B27" s="17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5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51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69"/>
      <c r="B28" s="17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5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51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69"/>
      <c r="B29" s="17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5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51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69"/>
      <c r="B30" s="17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5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51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69"/>
      <c r="B31" s="1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5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51"/>
      <c r="AF31" s="51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69"/>
      <c r="B32" s="17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5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51"/>
      <c r="AF32" s="51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69"/>
      <c r="B33" s="17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5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51"/>
      <c r="AF33" s="51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69"/>
      <c r="B34" s="17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51"/>
      <c r="Q34" s="42"/>
      <c r="R34" s="42"/>
      <c r="S34" s="42"/>
      <c r="T34" s="42"/>
      <c r="U34" s="42"/>
      <c r="V34" s="42"/>
      <c r="W34" s="42"/>
      <c r="X34" s="42"/>
      <c r="Y34" s="42"/>
      <c r="Z34" s="51"/>
      <c r="AA34" s="42"/>
      <c r="AB34" s="42"/>
      <c r="AC34" s="42"/>
      <c r="AD34" s="42"/>
      <c r="AE34" s="51"/>
      <c r="AF34" s="51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6" si="5">SUM(C34:AF34)</f>
        <v>0</v>
      </c>
    </row>
    <row r="35" spans="1:37" ht="19.899999999999999" customHeight="1">
      <c r="A35" s="169"/>
      <c r="B35" s="170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51"/>
      <c r="Q35" s="42"/>
      <c r="R35" s="42"/>
      <c r="S35" s="42"/>
      <c r="T35" s="42"/>
      <c r="U35" s="42"/>
      <c r="V35" s="42"/>
      <c r="W35" s="42"/>
      <c r="X35" s="42"/>
      <c r="Y35" s="42"/>
      <c r="Z35" s="51"/>
      <c r="AA35" s="42"/>
      <c r="AB35" s="42"/>
      <c r="AC35" s="42"/>
      <c r="AD35" s="42"/>
      <c r="AE35" s="51"/>
      <c r="AF35" s="51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69"/>
      <c r="B36" s="17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51"/>
      <c r="Q36" s="42"/>
      <c r="R36" s="42"/>
      <c r="S36" s="42"/>
      <c r="T36" s="42"/>
      <c r="U36" s="42"/>
      <c r="V36" s="42"/>
      <c r="W36" s="42"/>
      <c r="X36" s="42"/>
      <c r="Y36" s="42"/>
      <c r="Z36" s="51"/>
      <c r="AA36" s="42"/>
      <c r="AB36" s="42"/>
      <c r="AC36" s="42"/>
      <c r="AD36" s="42"/>
      <c r="AE36" s="51"/>
      <c r="AF36" s="51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69"/>
      <c r="B37" s="17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51"/>
      <c r="Q37" s="42"/>
      <c r="R37" s="42"/>
      <c r="S37" s="42"/>
      <c r="T37" s="42"/>
      <c r="U37" s="42"/>
      <c r="V37" s="42"/>
      <c r="W37" s="42"/>
      <c r="X37" s="42"/>
      <c r="Y37" s="42"/>
      <c r="Z37" s="51"/>
      <c r="AA37" s="42"/>
      <c r="AB37" s="42"/>
      <c r="AC37" s="42"/>
      <c r="AD37" s="42"/>
      <c r="AE37" s="51"/>
      <c r="AF37" s="51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69"/>
      <c r="B38" s="170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51"/>
      <c r="Q38" s="42"/>
      <c r="R38" s="42"/>
      <c r="S38" s="42"/>
      <c r="T38" s="42"/>
      <c r="U38" s="42"/>
      <c r="V38" s="42"/>
      <c r="W38" s="42"/>
      <c r="X38" s="42"/>
      <c r="Y38" s="42"/>
      <c r="Z38" s="51"/>
      <c r="AA38" s="42"/>
      <c r="AB38" s="42"/>
      <c r="AC38" s="51"/>
      <c r="AD38" s="51"/>
      <c r="AE38" s="51"/>
      <c r="AF38" s="51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69"/>
      <c r="B39" s="170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51"/>
      <c r="Q39" s="42"/>
      <c r="R39" s="42"/>
      <c r="S39" s="42"/>
      <c r="T39" s="42"/>
      <c r="U39" s="42"/>
      <c r="V39" s="42"/>
      <c r="W39" s="42"/>
      <c r="X39" s="42"/>
      <c r="Y39" s="42"/>
      <c r="Z39" s="51"/>
      <c r="AA39" s="42"/>
      <c r="AB39" s="42"/>
      <c r="AC39" s="51"/>
      <c r="AD39" s="51"/>
      <c r="AE39" s="51"/>
      <c r="AF39" s="51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69"/>
      <c r="B40" s="170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51"/>
      <c r="Q40" s="42"/>
      <c r="R40" s="42"/>
      <c r="S40" s="42"/>
      <c r="T40" s="42"/>
      <c r="U40" s="42"/>
      <c r="V40" s="42"/>
      <c r="W40" s="42"/>
      <c r="X40" s="42"/>
      <c r="Y40" s="42"/>
      <c r="Z40" s="51"/>
      <c r="AA40" s="42"/>
      <c r="AB40" s="42"/>
      <c r="AC40" s="51"/>
      <c r="AD40" s="51"/>
      <c r="AE40" s="51"/>
      <c r="AF40" s="51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69"/>
      <c r="B41" s="170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51"/>
      <c r="Q41" s="42"/>
      <c r="R41" s="42"/>
      <c r="S41" s="42"/>
      <c r="T41" s="42"/>
      <c r="U41" s="42"/>
      <c r="V41" s="42"/>
      <c r="W41" s="42"/>
      <c r="X41" s="42"/>
      <c r="Y41" s="42"/>
      <c r="Z41" s="51"/>
      <c r="AA41" s="42"/>
      <c r="AB41" s="42"/>
      <c r="AC41" s="51"/>
      <c r="AD41" s="51"/>
      <c r="AE41" s="51"/>
      <c r="AF41" s="51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69"/>
      <c r="B42" s="170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51"/>
      <c r="Q42" s="42"/>
      <c r="R42" s="42"/>
      <c r="S42" s="42"/>
      <c r="T42" s="42"/>
      <c r="U42" s="42"/>
      <c r="V42" s="42"/>
      <c r="W42" s="42"/>
      <c r="X42" s="42"/>
      <c r="Y42" s="42"/>
      <c r="Z42" s="51"/>
      <c r="AA42" s="42"/>
      <c r="AB42" s="42"/>
      <c r="AC42" s="51"/>
      <c r="AD42" s="51"/>
      <c r="AE42" s="51"/>
      <c r="AF42" s="51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69"/>
      <c r="B43" s="170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51"/>
      <c r="Q43" s="42"/>
      <c r="R43" s="42"/>
      <c r="S43" s="42"/>
      <c r="T43" s="42"/>
      <c r="U43" s="42"/>
      <c r="V43" s="42"/>
      <c r="W43" s="42"/>
      <c r="X43" s="42"/>
      <c r="Y43" s="42"/>
      <c r="Z43" s="51"/>
      <c r="AA43" s="42"/>
      <c r="AB43" s="42"/>
      <c r="AC43" s="51"/>
      <c r="AD43" s="51"/>
      <c r="AE43" s="51"/>
      <c r="AF43" s="51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69"/>
      <c r="B44" s="170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51"/>
      <c r="Q44" s="42"/>
      <c r="R44" s="42"/>
      <c r="S44" s="42"/>
      <c r="T44" s="42"/>
      <c r="U44" s="42"/>
      <c r="V44" s="42"/>
      <c r="W44" s="42"/>
      <c r="X44" s="42"/>
      <c r="Y44" s="42"/>
      <c r="Z44" s="51"/>
      <c r="AA44" s="42"/>
      <c r="AB44" s="42"/>
      <c r="AC44" s="51"/>
      <c r="AD44" s="51"/>
      <c r="AE44" s="51"/>
      <c r="AF44" s="51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>
      <c r="A45" s="169"/>
      <c r="B45" s="170"/>
      <c r="C45" s="51"/>
      <c r="D45" s="51"/>
      <c r="E45" s="51"/>
      <c r="F45" s="51"/>
      <c r="G45" s="42"/>
      <c r="H45" s="51"/>
      <c r="I45" s="51"/>
      <c r="J45" s="51"/>
      <c r="K45" s="51"/>
      <c r="L45" s="42"/>
      <c r="M45" s="51"/>
      <c r="N45" s="51"/>
      <c r="O45" s="51"/>
      <c r="P45" s="51"/>
      <c r="Q45" s="42"/>
      <c r="R45" s="51"/>
      <c r="S45" s="51"/>
      <c r="T45" s="51"/>
      <c r="U45" s="51"/>
      <c r="V45" s="42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1">
        <f t="shared" si="1"/>
        <v>0</v>
      </c>
      <c r="AH45" s="1">
        <f t="shared" si="2"/>
        <v>0</v>
      </c>
      <c r="AI45" s="1">
        <f t="shared" si="3"/>
        <v>0</v>
      </c>
      <c r="AJ45" s="1">
        <f t="shared" si="4"/>
        <v>0</v>
      </c>
      <c r="AK45" s="1">
        <f t="shared" si="5"/>
        <v>0</v>
      </c>
    </row>
    <row r="46" spans="1:37">
      <c r="A46" s="169"/>
      <c r="B46" s="170"/>
      <c r="C46" s="51"/>
      <c r="D46" s="51"/>
      <c r="E46" s="51"/>
      <c r="F46" s="51"/>
      <c r="G46" s="42"/>
      <c r="H46" s="51"/>
      <c r="I46" s="51"/>
      <c r="J46" s="51"/>
      <c r="K46" s="51"/>
      <c r="L46" s="42"/>
      <c r="M46" s="51"/>
      <c r="N46" s="51"/>
      <c r="O46" s="51"/>
      <c r="P46" s="51"/>
      <c r="Q46" s="42"/>
      <c r="R46" s="51"/>
      <c r="S46" s="51"/>
      <c r="T46" s="51"/>
      <c r="U46" s="51"/>
      <c r="V46" s="42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1">
        <f t="shared" si="1"/>
        <v>0</v>
      </c>
      <c r="AH46" s="1">
        <f t="shared" si="2"/>
        <v>0</v>
      </c>
      <c r="AI46" s="1">
        <f t="shared" si="3"/>
        <v>0</v>
      </c>
      <c r="AJ46" s="1">
        <f t="shared" si="4"/>
        <v>0</v>
      </c>
      <c r="AK46" s="1">
        <f t="shared" si="5"/>
        <v>0</v>
      </c>
    </row>
  </sheetData>
  <protectedRanges>
    <protectedRange sqref="AF8" name="ช่วง1_1"/>
    <protectedRange sqref="AK8" name="ช่วง1_1_1"/>
    <protectedRange sqref="AG8:AJ8" name="ช่วง1_1_1_1"/>
    <protectedRange sqref="AE8" name="ช่วง1_1_2"/>
    <protectedRange sqref="N8:O8" name="ช่วง1_1_6"/>
    <protectedRange sqref="AC8:AD8" name="ช่วง1_1_9"/>
    <protectedRange sqref="Q8" name="ช่วง1_1_12"/>
    <protectedRange sqref="C8:M8" name="ช่วง1_1_14"/>
    <protectedRange sqref="R8:AB8" name="ช่วง1_1_15"/>
  </protectedRanges>
  <mergeCells count="28">
    <mergeCell ref="C6:G6"/>
    <mergeCell ref="H6:L6"/>
    <mergeCell ref="M6:Q6"/>
    <mergeCell ref="AB6:AF6"/>
    <mergeCell ref="R5:V5"/>
    <mergeCell ref="W5:AA5"/>
    <mergeCell ref="R6:V6"/>
    <mergeCell ref="C3:G3"/>
    <mergeCell ref="H3:L3"/>
    <mergeCell ref="M3:AA3"/>
    <mergeCell ref="M5:Q5"/>
    <mergeCell ref="AB5:AF5"/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6"/>
  <sheetViews>
    <sheetView topLeftCell="A6" workbookViewId="0">
      <selection activeCell="A14" sqref="A14:B39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38" width="9" style="1" customWidth="1"/>
    <col min="39" max="16384" width="9" style="1"/>
  </cols>
  <sheetData>
    <row r="1" spans="1:37" ht="22.15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 t="s">
        <v>54</v>
      </c>
      <c r="AD1" s="270"/>
      <c r="AE1" s="226">
        <v>5</v>
      </c>
      <c r="AF1" s="226"/>
    </row>
    <row r="2" spans="1:37" ht="22.15" customHeight="1">
      <c r="A2" s="275" t="s">
        <v>53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</row>
    <row r="3" spans="1:37" ht="22.15" customHeight="1">
      <c r="A3" s="277" t="s">
        <v>1</v>
      </c>
      <c r="B3" s="277"/>
      <c r="C3" s="271">
        <f>Time1!C3</f>
        <v>0</v>
      </c>
      <c r="D3" s="271"/>
      <c r="E3" s="271"/>
      <c r="F3" s="271"/>
      <c r="G3" s="271"/>
      <c r="H3" s="276" t="s">
        <v>0</v>
      </c>
      <c r="I3" s="276"/>
      <c r="J3" s="276"/>
      <c r="K3" s="276"/>
      <c r="L3" s="276"/>
      <c r="M3" s="271">
        <f>Time1!F3</f>
        <v>0</v>
      </c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6" t="s">
        <v>47</v>
      </c>
      <c r="AC3" s="276"/>
      <c r="AD3" s="276" t="str">
        <f>Time1!X3</f>
        <v>1</v>
      </c>
      <c r="AE3" s="276"/>
      <c r="AF3" s="276"/>
    </row>
    <row r="4" spans="1:37" ht="5.25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7" ht="21" customHeight="1">
      <c r="A5" s="281" t="s">
        <v>8</v>
      </c>
      <c r="B5" s="60" t="s">
        <v>49</v>
      </c>
      <c r="C5" s="258">
        <v>11</v>
      </c>
      <c r="D5" s="258"/>
      <c r="E5" s="258"/>
      <c r="F5" s="258"/>
      <c r="G5" s="258"/>
      <c r="H5" s="258">
        <v>12</v>
      </c>
      <c r="I5" s="258"/>
      <c r="J5" s="258"/>
      <c r="K5" s="258"/>
      <c r="L5" s="258"/>
      <c r="M5" s="258">
        <v>13</v>
      </c>
      <c r="N5" s="258"/>
      <c r="O5" s="258"/>
      <c r="P5" s="258"/>
      <c r="Q5" s="258"/>
      <c r="R5" s="296">
        <v>14</v>
      </c>
      <c r="S5" s="297"/>
      <c r="T5" s="297"/>
      <c r="U5" s="297"/>
      <c r="V5" s="298"/>
      <c r="W5" s="296">
        <v>15</v>
      </c>
      <c r="X5" s="297"/>
      <c r="Y5" s="297"/>
      <c r="Z5" s="297"/>
      <c r="AA5" s="298"/>
      <c r="AB5" s="258">
        <v>16</v>
      </c>
      <c r="AC5" s="258"/>
      <c r="AD5" s="258"/>
      <c r="AE5" s="258"/>
      <c r="AF5" s="258"/>
      <c r="AG5" s="286" t="s">
        <v>55</v>
      </c>
      <c r="AH5" s="286"/>
      <c r="AI5" s="286"/>
      <c r="AJ5" s="286"/>
      <c r="AK5" s="286"/>
    </row>
    <row r="6" spans="1:37" ht="21" customHeight="1">
      <c r="A6" s="283"/>
      <c r="B6" s="62" t="s">
        <v>50</v>
      </c>
      <c r="C6" s="272" t="s">
        <v>171</v>
      </c>
      <c r="D6" s="273"/>
      <c r="E6" s="273"/>
      <c r="F6" s="273"/>
      <c r="G6" s="274"/>
      <c r="H6" s="272" t="s">
        <v>171</v>
      </c>
      <c r="I6" s="273"/>
      <c r="J6" s="273"/>
      <c r="K6" s="273"/>
      <c r="L6" s="274"/>
      <c r="M6" s="272" t="s">
        <v>171</v>
      </c>
      <c r="N6" s="273"/>
      <c r="O6" s="273"/>
      <c r="P6" s="273"/>
      <c r="Q6" s="274"/>
      <c r="R6" s="272" t="s">
        <v>172</v>
      </c>
      <c r="S6" s="273"/>
      <c r="T6" s="273"/>
      <c r="U6" s="273"/>
      <c r="V6" s="274"/>
      <c r="W6" s="272" t="s">
        <v>172</v>
      </c>
      <c r="X6" s="273"/>
      <c r="Y6" s="273"/>
      <c r="Z6" s="273"/>
      <c r="AA6" s="274"/>
      <c r="AB6" s="272" t="s">
        <v>172</v>
      </c>
      <c r="AC6" s="273"/>
      <c r="AD6" s="273"/>
      <c r="AE6" s="273"/>
      <c r="AF6" s="274"/>
      <c r="AG6" s="288" t="s">
        <v>56</v>
      </c>
      <c r="AH6" s="290" t="s">
        <v>57</v>
      </c>
      <c r="AI6" s="290" t="s">
        <v>58</v>
      </c>
      <c r="AJ6" s="290" t="s">
        <v>157</v>
      </c>
      <c r="AK6" s="13" t="s">
        <v>63</v>
      </c>
    </row>
    <row r="7" spans="1:37" ht="21" customHeight="1">
      <c r="A7" s="283"/>
      <c r="B7" s="62" t="s">
        <v>51</v>
      </c>
      <c r="C7" s="63">
        <v>8</v>
      </c>
      <c r="D7" s="63">
        <v>9</v>
      </c>
      <c r="E7" s="63">
        <v>10</v>
      </c>
      <c r="F7" s="63">
        <v>11</v>
      </c>
      <c r="G7" s="63">
        <v>12</v>
      </c>
      <c r="H7" s="63">
        <v>15</v>
      </c>
      <c r="I7" s="63">
        <v>16</v>
      </c>
      <c r="J7" s="63">
        <v>17</v>
      </c>
      <c r="K7" s="63">
        <v>18</v>
      </c>
      <c r="L7" s="63">
        <v>19</v>
      </c>
      <c r="M7" s="63">
        <v>22</v>
      </c>
      <c r="N7" s="63">
        <v>23</v>
      </c>
      <c r="O7" s="63">
        <v>24</v>
      </c>
      <c r="P7" s="63">
        <v>25</v>
      </c>
      <c r="Q7" s="63">
        <v>26</v>
      </c>
      <c r="R7" s="63">
        <v>1</v>
      </c>
      <c r="S7" s="63">
        <v>29</v>
      </c>
      <c r="T7" s="63">
        <v>30</v>
      </c>
      <c r="U7" s="63">
        <v>1</v>
      </c>
      <c r="V7" s="63">
        <v>2</v>
      </c>
      <c r="W7" s="63">
        <v>8</v>
      </c>
      <c r="X7" s="63">
        <v>6</v>
      </c>
      <c r="Y7" s="63">
        <v>7</v>
      </c>
      <c r="Z7" s="63">
        <v>8</v>
      </c>
      <c r="AA7" s="63">
        <v>9</v>
      </c>
      <c r="AB7" s="63">
        <v>15</v>
      </c>
      <c r="AC7" s="63">
        <v>13</v>
      </c>
      <c r="AD7" s="63">
        <v>14</v>
      </c>
      <c r="AE7" s="63">
        <v>15</v>
      </c>
      <c r="AF7" s="63">
        <v>16</v>
      </c>
      <c r="AG7" s="294"/>
      <c r="AH7" s="295"/>
      <c r="AI7" s="295"/>
      <c r="AJ7" s="293"/>
      <c r="AK7" s="18" t="s">
        <v>59</v>
      </c>
    </row>
    <row r="8" spans="1:37" ht="21" customHeight="1" thickBot="1">
      <c r="A8" s="284"/>
      <c r="B8" s="65" t="s">
        <v>52</v>
      </c>
      <c r="C8" s="65"/>
      <c r="D8" s="65"/>
      <c r="E8" s="65"/>
      <c r="F8" s="66"/>
      <c r="G8" s="65"/>
      <c r="H8" s="65"/>
      <c r="I8" s="66"/>
      <c r="J8" s="66"/>
      <c r="K8" s="65"/>
      <c r="L8" s="65"/>
      <c r="M8" s="65"/>
      <c r="N8" s="65"/>
      <c r="O8" s="65"/>
      <c r="P8" s="103"/>
      <c r="Q8" s="103"/>
      <c r="R8" s="65"/>
      <c r="S8" s="65"/>
      <c r="T8" s="65"/>
      <c r="U8" s="66"/>
      <c r="V8" s="65"/>
      <c r="W8" s="65"/>
      <c r="X8" s="66"/>
      <c r="Y8" s="66"/>
      <c r="Z8" s="65"/>
      <c r="AA8" s="65"/>
      <c r="AB8" s="65"/>
      <c r="AC8" s="103"/>
      <c r="AD8" s="103"/>
      <c r="AE8" s="101"/>
      <c r="AF8" s="101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69">
        <f>Time1!B9</f>
        <v>1</v>
      </c>
      <c r="B9" s="170" t="str">
        <f>Time1!E9</f>
        <v>สงกรานต์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48"/>
      <c r="Q9" s="48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48"/>
      <c r="AD9" s="48"/>
      <c r="AE9" s="102"/>
      <c r="AF9" s="102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69">
        <f>Time1!B10</f>
        <v>2</v>
      </c>
      <c r="B10" s="170" t="str">
        <f>Time1!E10</f>
        <v>จิรภาส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9"/>
      <c r="Q10" s="49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9"/>
      <c r="AD10" s="49"/>
      <c r="AE10" s="51"/>
      <c r="AF10" s="51"/>
      <c r="AG10" s="4">
        <f t="shared" ref="AG10:AG42" si="1">COUNTIF(C10:AF10,"ข")*1</f>
        <v>0</v>
      </c>
      <c r="AH10" s="4">
        <f t="shared" ref="AH10:AH42" si="2">COUNTIF(C10:AG10,"ล")*1</f>
        <v>0</v>
      </c>
      <c r="AI10" s="4">
        <f t="shared" ref="AI10:AI42" si="3">COUNTIF(C10:AH10,"ป")*1</f>
        <v>0</v>
      </c>
      <c r="AJ10" s="4">
        <f t="shared" ref="AJ10:AJ42" si="4">COUNTIF(D10:AI10,"น")*1</f>
        <v>0</v>
      </c>
      <c r="AK10" s="4">
        <f t="shared" si="0"/>
        <v>0</v>
      </c>
    </row>
    <row r="11" spans="1:37" ht="19.899999999999999" customHeight="1">
      <c r="A11" s="169">
        <f>Time1!B11</f>
        <v>3</v>
      </c>
      <c r="B11" s="170" t="str">
        <f>Time1!E11</f>
        <v>ณัฐพัฒน์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49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9"/>
      <c r="AD11" s="49"/>
      <c r="AE11" s="51"/>
      <c r="AF11" s="51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69">
        <f>Time1!B12</f>
        <v>4</v>
      </c>
      <c r="B12" s="170" t="str">
        <f>Time1!E12</f>
        <v>ธนกรณ์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9"/>
      <c r="Q12" s="49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9"/>
      <c r="AD12" s="49"/>
      <c r="AE12" s="51"/>
      <c r="AF12" s="51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69">
        <f>Time1!B13</f>
        <v>5</v>
      </c>
      <c r="B13" s="170" t="str">
        <f>Time1!E13</f>
        <v>ธีรภัทร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49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9"/>
      <c r="AD13" s="49"/>
      <c r="AE13" s="51"/>
      <c r="AF13" s="51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69"/>
      <c r="B14" s="170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9"/>
      <c r="Q14" s="4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9"/>
      <c r="AD14" s="49"/>
      <c r="AE14" s="51"/>
      <c r="AF14" s="51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69"/>
      <c r="B15" s="17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49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9"/>
      <c r="AD15" s="49"/>
      <c r="AE15" s="51"/>
      <c r="AF15" s="51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69"/>
      <c r="B16" s="17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9"/>
      <c r="Q16" s="49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9"/>
      <c r="AD16" s="49"/>
      <c r="AE16" s="51"/>
      <c r="AF16" s="51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69"/>
      <c r="B17" s="17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49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9"/>
      <c r="AD17" s="49"/>
      <c r="AE17" s="51"/>
      <c r="AF17" s="51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69"/>
      <c r="B18" s="17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9"/>
      <c r="Q18" s="49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9"/>
      <c r="AD18" s="49"/>
      <c r="AE18" s="51"/>
      <c r="AF18" s="51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69"/>
      <c r="B19" s="17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49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9"/>
      <c r="AD19" s="49"/>
      <c r="AE19" s="51"/>
      <c r="AF19" s="51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69"/>
      <c r="B20" s="17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9"/>
      <c r="Q20" s="49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9"/>
      <c r="AD20" s="49"/>
      <c r="AE20" s="51"/>
      <c r="AF20" s="51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69"/>
      <c r="B21" s="1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9"/>
      <c r="Q21" s="49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9"/>
      <c r="AD21" s="49"/>
      <c r="AE21" s="51"/>
      <c r="AF21" s="51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69"/>
      <c r="B22" s="17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9"/>
      <c r="Q22" s="49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9"/>
      <c r="AD22" s="49"/>
      <c r="AE22" s="51"/>
      <c r="AF22" s="51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69"/>
      <c r="B23" s="17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9"/>
      <c r="Q23" s="49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9"/>
      <c r="AD23" s="49"/>
      <c r="AE23" s="51"/>
      <c r="AF23" s="51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69"/>
      <c r="B24" s="17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9"/>
      <c r="Q24" s="49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9"/>
      <c r="AD24" s="49"/>
      <c r="AE24" s="51"/>
      <c r="AF24" s="51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69"/>
      <c r="B25" s="17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9"/>
      <c r="Q25" s="49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9"/>
      <c r="AD25" s="49"/>
      <c r="AE25" s="51"/>
      <c r="AF25" s="51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69"/>
      <c r="B26" s="17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9"/>
      <c r="Q26" s="49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9"/>
      <c r="AD26" s="49"/>
      <c r="AE26" s="51"/>
      <c r="AF26" s="51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69"/>
      <c r="B27" s="17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9"/>
      <c r="Q27" s="49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9"/>
      <c r="AD27" s="49"/>
      <c r="AE27" s="51"/>
      <c r="AF27" s="51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69"/>
      <c r="B28" s="17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9"/>
      <c r="Q28" s="49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9"/>
      <c r="AD28" s="49"/>
      <c r="AE28" s="51"/>
      <c r="AF28" s="51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69"/>
      <c r="B29" s="17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9"/>
      <c r="Q29" s="49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9"/>
      <c r="AD29" s="49"/>
      <c r="AE29" s="51"/>
      <c r="AF29" s="51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69"/>
      <c r="B30" s="17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9"/>
      <c r="Q30" s="49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9"/>
      <c r="AD30" s="49"/>
      <c r="AE30" s="51"/>
      <c r="AF30" s="51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69"/>
      <c r="B31" s="1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9"/>
      <c r="Q31" s="49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9"/>
      <c r="AD31" s="49"/>
      <c r="AE31" s="51"/>
      <c r="AF31" s="51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69"/>
      <c r="B32" s="17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9"/>
      <c r="Q32" s="49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9"/>
      <c r="AD32" s="49"/>
      <c r="AE32" s="51"/>
      <c r="AF32" s="51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69"/>
      <c r="B33" s="17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9"/>
      <c r="Q33" s="49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9"/>
      <c r="AD33" s="49"/>
      <c r="AE33" s="51"/>
      <c r="AF33" s="51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69"/>
      <c r="B34" s="170"/>
      <c r="C34" s="42"/>
      <c r="D34" s="42"/>
      <c r="E34" s="42"/>
      <c r="F34" s="49"/>
      <c r="G34" s="49"/>
      <c r="H34" s="42"/>
      <c r="I34" s="42"/>
      <c r="J34" s="42"/>
      <c r="K34" s="49"/>
      <c r="L34" s="49"/>
      <c r="M34" s="42"/>
      <c r="N34" s="42"/>
      <c r="O34" s="42"/>
      <c r="P34" s="49"/>
      <c r="Q34" s="49"/>
      <c r="R34" s="42"/>
      <c r="S34" s="42"/>
      <c r="T34" s="42"/>
      <c r="U34" s="49"/>
      <c r="V34" s="193"/>
      <c r="W34" s="42"/>
      <c r="X34" s="42"/>
      <c r="Y34" s="42"/>
      <c r="Z34" s="49"/>
      <c r="AA34" s="49"/>
      <c r="AB34" s="49"/>
      <c r="AC34" s="51"/>
      <c r="AD34" s="51"/>
      <c r="AE34" s="51"/>
      <c r="AF34" s="51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2" si="5">SUM(C34:AF34)</f>
        <v>0</v>
      </c>
    </row>
    <row r="35" spans="1:37" ht="19.899999999999999" customHeight="1">
      <c r="A35" s="169"/>
      <c r="B35" s="170"/>
      <c r="C35" s="42"/>
      <c r="D35" s="42"/>
      <c r="E35" s="42"/>
      <c r="F35" s="49"/>
      <c r="G35" s="49"/>
      <c r="H35" s="42"/>
      <c r="I35" s="42"/>
      <c r="J35" s="42"/>
      <c r="K35" s="49"/>
      <c r="L35" s="49"/>
      <c r="M35" s="42"/>
      <c r="N35" s="42"/>
      <c r="O35" s="42"/>
      <c r="P35" s="49"/>
      <c r="Q35" s="49"/>
      <c r="R35" s="42"/>
      <c r="S35" s="42"/>
      <c r="T35" s="42"/>
      <c r="U35" s="49"/>
      <c r="V35" s="193"/>
      <c r="W35" s="42"/>
      <c r="X35" s="42"/>
      <c r="Y35" s="42"/>
      <c r="Z35" s="49"/>
      <c r="AA35" s="49"/>
      <c r="AB35" s="49"/>
      <c r="AC35" s="51"/>
      <c r="AD35" s="51"/>
      <c r="AE35" s="51"/>
      <c r="AF35" s="51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69"/>
      <c r="B36" s="170"/>
      <c r="C36" s="42"/>
      <c r="D36" s="42"/>
      <c r="E36" s="42"/>
      <c r="F36" s="49"/>
      <c r="G36" s="49"/>
      <c r="H36" s="42"/>
      <c r="I36" s="42"/>
      <c r="J36" s="42"/>
      <c r="K36" s="49"/>
      <c r="L36" s="49"/>
      <c r="M36" s="42"/>
      <c r="N36" s="42"/>
      <c r="O36" s="42"/>
      <c r="P36" s="49"/>
      <c r="Q36" s="49"/>
      <c r="R36" s="42"/>
      <c r="S36" s="42"/>
      <c r="T36" s="42"/>
      <c r="U36" s="49"/>
      <c r="V36" s="193"/>
      <c r="W36" s="42"/>
      <c r="X36" s="42"/>
      <c r="Y36" s="42"/>
      <c r="Z36" s="49"/>
      <c r="AA36" s="49"/>
      <c r="AB36" s="49"/>
      <c r="AC36" s="51"/>
      <c r="AD36" s="51"/>
      <c r="AE36" s="51"/>
      <c r="AF36" s="51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69"/>
      <c r="B37" s="170"/>
      <c r="C37" s="42"/>
      <c r="D37" s="42"/>
      <c r="E37" s="42"/>
      <c r="F37" s="49"/>
      <c r="G37" s="49"/>
      <c r="H37" s="42"/>
      <c r="I37" s="42"/>
      <c r="J37" s="42"/>
      <c r="K37" s="49"/>
      <c r="L37" s="49"/>
      <c r="M37" s="42"/>
      <c r="N37" s="42"/>
      <c r="O37" s="42"/>
      <c r="P37" s="49"/>
      <c r="Q37" s="49"/>
      <c r="R37" s="42"/>
      <c r="S37" s="42"/>
      <c r="T37" s="42"/>
      <c r="U37" s="49"/>
      <c r="V37" s="193"/>
      <c r="W37" s="42"/>
      <c r="X37" s="42"/>
      <c r="Y37" s="42"/>
      <c r="Z37" s="49"/>
      <c r="AA37" s="49"/>
      <c r="AB37" s="49"/>
      <c r="AC37" s="51"/>
      <c r="AD37" s="51"/>
      <c r="AE37" s="51"/>
      <c r="AF37" s="51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69"/>
      <c r="B38" s="170"/>
      <c r="C38" s="42"/>
      <c r="D38" s="42"/>
      <c r="E38" s="42"/>
      <c r="F38" s="49"/>
      <c r="G38" s="49"/>
      <c r="H38" s="42"/>
      <c r="I38" s="42"/>
      <c r="J38" s="42"/>
      <c r="K38" s="49"/>
      <c r="L38" s="49"/>
      <c r="M38" s="42"/>
      <c r="N38" s="42"/>
      <c r="O38" s="42"/>
      <c r="P38" s="49"/>
      <c r="Q38" s="49"/>
      <c r="R38" s="42"/>
      <c r="S38" s="42"/>
      <c r="T38" s="42"/>
      <c r="U38" s="49"/>
      <c r="V38" s="193"/>
      <c r="W38" s="42"/>
      <c r="X38" s="42"/>
      <c r="Y38" s="42"/>
      <c r="Z38" s="49"/>
      <c r="AA38" s="49"/>
      <c r="AB38" s="49"/>
      <c r="AC38" s="51"/>
      <c r="AD38" s="51"/>
      <c r="AE38" s="51"/>
      <c r="AF38" s="51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69"/>
      <c r="B39" s="170"/>
      <c r="C39" s="42"/>
      <c r="D39" s="42"/>
      <c r="E39" s="42"/>
      <c r="F39" s="49"/>
      <c r="G39" s="49"/>
      <c r="H39" s="42"/>
      <c r="I39" s="42"/>
      <c r="J39" s="42"/>
      <c r="K39" s="49"/>
      <c r="L39" s="49"/>
      <c r="M39" s="42"/>
      <c r="N39" s="42"/>
      <c r="O39" s="42"/>
      <c r="P39" s="49"/>
      <c r="Q39" s="49"/>
      <c r="R39" s="42"/>
      <c r="S39" s="42"/>
      <c r="T39" s="42"/>
      <c r="U39" s="49"/>
      <c r="V39" s="193"/>
      <c r="W39" s="42"/>
      <c r="X39" s="42"/>
      <c r="Y39" s="42"/>
      <c r="Z39" s="49"/>
      <c r="AA39" s="49"/>
      <c r="AB39" s="49"/>
      <c r="AC39" s="51"/>
      <c r="AD39" s="51"/>
      <c r="AE39" s="51"/>
      <c r="AF39" s="51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69"/>
      <c r="B40" s="170"/>
      <c r="C40" s="42"/>
      <c r="D40" s="42"/>
      <c r="E40" s="42"/>
      <c r="F40" s="49"/>
      <c r="G40" s="49"/>
      <c r="H40" s="42"/>
      <c r="I40" s="42"/>
      <c r="J40" s="42"/>
      <c r="K40" s="49"/>
      <c r="L40" s="49"/>
      <c r="M40" s="42"/>
      <c r="N40" s="42"/>
      <c r="O40" s="42"/>
      <c r="P40" s="49"/>
      <c r="Q40" s="49"/>
      <c r="R40" s="42"/>
      <c r="S40" s="42"/>
      <c r="T40" s="42"/>
      <c r="U40" s="49"/>
      <c r="V40" s="193"/>
      <c r="W40" s="42"/>
      <c r="X40" s="42"/>
      <c r="Y40" s="42"/>
      <c r="Z40" s="49"/>
      <c r="AA40" s="49"/>
      <c r="AB40" s="49"/>
      <c r="AC40" s="51"/>
      <c r="AD40" s="51"/>
      <c r="AE40" s="51"/>
      <c r="AF40" s="51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69"/>
      <c r="B41" s="170"/>
      <c r="C41" s="42"/>
      <c r="D41" s="42"/>
      <c r="E41" s="42"/>
      <c r="F41" s="49"/>
      <c r="G41" s="49"/>
      <c r="H41" s="42"/>
      <c r="I41" s="42"/>
      <c r="J41" s="42"/>
      <c r="K41" s="49"/>
      <c r="L41" s="49"/>
      <c r="M41" s="42"/>
      <c r="N41" s="42"/>
      <c r="O41" s="42"/>
      <c r="P41" s="49"/>
      <c r="Q41" s="49"/>
      <c r="R41" s="42"/>
      <c r="S41" s="42"/>
      <c r="T41" s="42"/>
      <c r="U41" s="49"/>
      <c r="V41" s="193"/>
      <c r="W41" s="42"/>
      <c r="X41" s="42"/>
      <c r="Y41" s="42"/>
      <c r="Z41" s="49"/>
      <c r="AA41" s="49"/>
      <c r="AB41" s="49"/>
      <c r="AC41" s="51"/>
      <c r="AD41" s="51"/>
      <c r="AE41" s="51"/>
      <c r="AF41" s="51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69"/>
      <c r="B42" s="170"/>
      <c r="C42" s="42"/>
      <c r="D42" s="42"/>
      <c r="E42" s="42"/>
      <c r="F42" s="49"/>
      <c r="G42" s="49"/>
      <c r="H42" s="42"/>
      <c r="I42" s="42"/>
      <c r="J42" s="42"/>
      <c r="K42" s="49"/>
      <c r="L42" s="49"/>
      <c r="M42" s="42"/>
      <c r="N42" s="42"/>
      <c r="O42" s="42"/>
      <c r="P42" s="49"/>
      <c r="Q42" s="49"/>
      <c r="R42" s="42"/>
      <c r="S42" s="42"/>
      <c r="T42" s="42"/>
      <c r="U42" s="49"/>
      <c r="V42" s="193"/>
      <c r="W42" s="42"/>
      <c r="X42" s="42"/>
      <c r="Y42" s="42"/>
      <c r="Z42" s="49"/>
      <c r="AA42" s="49"/>
      <c r="AB42" s="49"/>
      <c r="AC42" s="51"/>
      <c r="AD42" s="51"/>
      <c r="AE42" s="51"/>
      <c r="AF42" s="51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69"/>
      <c r="B43" s="170"/>
      <c r="C43" s="42"/>
      <c r="D43" s="42"/>
      <c r="E43" s="42"/>
      <c r="F43" s="49"/>
      <c r="G43" s="49"/>
      <c r="H43" s="42"/>
      <c r="I43" s="42"/>
      <c r="J43" s="42"/>
      <c r="K43" s="49"/>
      <c r="L43" s="49"/>
      <c r="M43" s="42"/>
      <c r="N43" s="42"/>
      <c r="O43" s="42"/>
      <c r="P43" s="49"/>
      <c r="Q43" s="49"/>
      <c r="R43" s="42"/>
      <c r="S43" s="42"/>
      <c r="T43" s="42"/>
      <c r="U43" s="49"/>
      <c r="V43" s="193"/>
      <c r="W43" s="42"/>
      <c r="X43" s="42"/>
      <c r="Y43" s="42"/>
      <c r="Z43" s="49"/>
      <c r="AA43" s="49"/>
      <c r="AB43" s="49"/>
      <c r="AC43" s="51"/>
      <c r="AD43" s="51"/>
      <c r="AE43" s="51"/>
      <c r="AF43" s="51"/>
    </row>
    <row r="44" spans="1:37" ht="19.899999999999999" customHeight="1">
      <c r="A44" s="169"/>
      <c r="B44" s="170"/>
      <c r="C44" s="42"/>
      <c r="D44" s="42"/>
      <c r="E44" s="42"/>
      <c r="F44" s="49"/>
      <c r="G44" s="49"/>
      <c r="H44" s="42"/>
      <c r="I44" s="42"/>
      <c r="J44" s="42"/>
      <c r="K44" s="49"/>
      <c r="L44" s="49"/>
      <c r="M44" s="42"/>
      <c r="N44" s="42"/>
      <c r="O44" s="42"/>
      <c r="P44" s="49"/>
      <c r="Q44" s="49"/>
      <c r="R44" s="42"/>
      <c r="S44" s="42"/>
      <c r="T44" s="42"/>
      <c r="U44" s="49"/>
      <c r="V44" s="193"/>
      <c r="W44" s="42"/>
      <c r="X44" s="42"/>
      <c r="Y44" s="42"/>
      <c r="Z44" s="49"/>
      <c r="AA44" s="49"/>
      <c r="AB44" s="49"/>
      <c r="AC44" s="51"/>
      <c r="AD44" s="51"/>
      <c r="AE44" s="51"/>
      <c r="AF44" s="51"/>
    </row>
    <row r="45" spans="1:37">
      <c r="A45" s="169"/>
      <c r="B45" s="170"/>
      <c r="C45" s="42"/>
      <c r="D45" s="42"/>
      <c r="E45" s="42"/>
      <c r="F45" s="49"/>
      <c r="G45" s="49"/>
      <c r="H45" s="42"/>
      <c r="I45" s="42"/>
      <c r="J45" s="42"/>
      <c r="K45" s="49"/>
      <c r="L45" s="49"/>
      <c r="M45" s="42"/>
      <c r="N45" s="42"/>
      <c r="O45" s="42"/>
      <c r="P45" s="49"/>
      <c r="Q45" s="49"/>
      <c r="R45" s="42"/>
      <c r="S45" s="42"/>
      <c r="T45" s="42"/>
      <c r="U45" s="49"/>
      <c r="V45" s="193"/>
      <c r="W45" s="42"/>
      <c r="X45" s="42"/>
      <c r="Y45" s="42"/>
      <c r="Z45" s="49"/>
      <c r="AA45" s="49"/>
      <c r="AB45" s="49"/>
      <c r="AC45" s="51"/>
      <c r="AD45" s="51"/>
      <c r="AE45" s="51"/>
      <c r="AF45" s="51"/>
    </row>
    <row r="46" spans="1:37">
      <c r="A46" s="169"/>
      <c r="B46" s="170"/>
      <c r="C46" s="42"/>
      <c r="D46" s="42"/>
      <c r="E46" s="42"/>
      <c r="F46" s="49"/>
      <c r="G46" s="49"/>
      <c r="H46" s="42"/>
      <c r="I46" s="42"/>
      <c r="J46" s="42"/>
      <c r="K46" s="49"/>
      <c r="L46" s="49"/>
      <c r="M46" s="42"/>
      <c r="N46" s="42"/>
      <c r="O46" s="42"/>
      <c r="P46" s="49"/>
      <c r="Q46" s="49"/>
      <c r="R46" s="42"/>
      <c r="S46" s="42"/>
      <c r="T46" s="42"/>
      <c r="U46" s="49"/>
      <c r="V46" s="192"/>
      <c r="W46" s="42"/>
      <c r="X46" s="42"/>
      <c r="Y46" s="42"/>
      <c r="Z46" s="49"/>
      <c r="AA46" s="49"/>
      <c r="AB46" s="49"/>
      <c r="AC46" s="51"/>
      <c r="AD46" s="51"/>
      <c r="AE46" s="51"/>
      <c r="AF46" s="51"/>
    </row>
  </sheetData>
  <protectedRanges>
    <protectedRange sqref="P8:Q8 AC8:AF8" name="ช่วง1_1"/>
    <protectedRange sqref="AK8" name="ช่วง1_1_1"/>
    <protectedRange sqref="AG8:AJ8" name="ช่วง1_1_1_1"/>
    <protectedRange sqref="N8:O8" name="ช่วง1_1_4"/>
    <protectedRange sqref="C8:M8" name="ช่วง1_1_7"/>
    <protectedRange sqref="R8:AB8" name="ช่วง1_1_8"/>
  </protectedRanges>
  <mergeCells count="28">
    <mergeCell ref="A5:A8"/>
    <mergeCell ref="C5:G5"/>
    <mergeCell ref="H5:L5"/>
    <mergeCell ref="M5:Q5"/>
    <mergeCell ref="R5:V5"/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</mergeCells>
  <pageMargins left="0.51181102362204722" right="0.31496062992125984" top="0.15748031496062992" bottom="0.15748031496062992" header="0" footer="0"/>
  <pageSetup paperSize="9" scale="9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7"/>
  <sheetViews>
    <sheetView topLeftCell="A6" workbookViewId="0">
      <selection activeCell="A14" sqref="A14:AB39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104"/>
      <c r="AA1" s="104" t="s">
        <v>54</v>
      </c>
      <c r="AB1" s="100">
        <v>6</v>
      </c>
    </row>
    <row r="2" spans="1:28" ht="21" customHeight="1">
      <c r="A2" s="275" t="s">
        <v>62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</row>
    <row r="3" spans="1:28" ht="21" customHeight="1">
      <c r="A3" s="277" t="s">
        <v>1</v>
      </c>
      <c r="B3" s="277"/>
      <c r="C3" s="271">
        <f>Time1!C3</f>
        <v>0</v>
      </c>
      <c r="D3" s="306"/>
      <c r="E3" s="306"/>
      <c r="F3" s="306"/>
      <c r="G3" s="306"/>
      <c r="H3" s="276" t="s">
        <v>0</v>
      </c>
      <c r="I3" s="307"/>
      <c r="J3" s="307"/>
      <c r="K3" s="307"/>
      <c r="L3" s="307"/>
      <c r="M3" s="271">
        <f>Time1!F3</f>
        <v>0</v>
      </c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105"/>
      <c r="AA3" s="106" t="s">
        <v>47</v>
      </c>
      <c r="AB3" s="107" t="str">
        <f>Time1!X3</f>
        <v>1</v>
      </c>
    </row>
    <row r="4" spans="1:28" ht="21" customHeight="1" thickBo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21" customHeight="1">
      <c r="A5" s="281" t="s">
        <v>8</v>
      </c>
      <c r="B5" s="60" t="s">
        <v>49</v>
      </c>
      <c r="C5" s="258">
        <v>17</v>
      </c>
      <c r="D5" s="258"/>
      <c r="E5" s="258"/>
      <c r="F5" s="258"/>
      <c r="G5" s="258"/>
      <c r="H5" s="258">
        <v>18</v>
      </c>
      <c r="I5" s="258"/>
      <c r="J5" s="258"/>
      <c r="K5" s="258"/>
      <c r="L5" s="258"/>
      <c r="M5" s="258">
        <v>19</v>
      </c>
      <c r="N5" s="258"/>
      <c r="O5" s="258"/>
      <c r="P5" s="258"/>
      <c r="Q5" s="258"/>
      <c r="R5" s="296">
        <v>20</v>
      </c>
      <c r="S5" s="297"/>
      <c r="T5" s="297"/>
      <c r="U5" s="297"/>
      <c r="V5" s="305"/>
      <c r="W5" s="297" t="s">
        <v>55</v>
      </c>
      <c r="X5" s="297"/>
      <c r="Y5" s="297"/>
      <c r="Z5" s="297"/>
      <c r="AA5" s="297"/>
      <c r="AB5" s="298"/>
    </row>
    <row r="6" spans="1:28" ht="21" customHeight="1">
      <c r="A6" s="283"/>
      <c r="B6" s="62" t="s">
        <v>50</v>
      </c>
      <c r="C6" s="272" t="s">
        <v>172</v>
      </c>
      <c r="D6" s="273"/>
      <c r="E6" s="273"/>
      <c r="F6" s="273"/>
      <c r="G6" s="274"/>
      <c r="H6" s="272" t="s">
        <v>174</v>
      </c>
      <c r="I6" s="273"/>
      <c r="J6" s="273"/>
      <c r="K6" s="273"/>
      <c r="L6" s="274"/>
      <c r="M6" s="272" t="s">
        <v>173</v>
      </c>
      <c r="N6" s="273"/>
      <c r="O6" s="273"/>
      <c r="P6" s="273"/>
      <c r="Q6" s="274"/>
      <c r="R6" s="272" t="s">
        <v>173</v>
      </c>
      <c r="S6" s="273"/>
      <c r="T6" s="273"/>
      <c r="U6" s="273"/>
      <c r="V6" s="274"/>
      <c r="W6" s="303" t="s">
        <v>56</v>
      </c>
      <c r="X6" s="299" t="s">
        <v>57</v>
      </c>
      <c r="Y6" s="299" t="s">
        <v>58</v>
      </c>
      <c r="Z6" s="299" t="s">
        <v>157</v>
      </c>
      <c r="AA6" s="108" t="s">
        <v>63</v>
      </c>
      <c r="AB6" s="301" t="s">
        <v>60</v>
      </c>
    </row>
    <row r="7" spans="1:28" ht="21" customHeight="1">
      <c r="A7" s="283"/>
      <c r="B7" s="62" t="s">
        <v>51</v>
      </c>
      <c r="C7" s="63">
        <v>22</v>
      </c>
      <c r="D7" s="63">
        <v>23</v>
      </c>
      <c r="E7" s="63">
        <v>24</v>
      </c>
      <c r="F7" s="63">
        <v>25</v>
      </c>
      <c r="G7" s="63">
        <v>26</v>
      </c>
      <c r="H7" s="63">
        <v>29</v>
      </c>
      <c r="I7" s="63">
        <v>30</v>
      </c>
      <c r="J7" s="63">
        <v>31</v>
      </c>
      <c r="K7" s="63">
        <v>1</v>
      </c>
      <c r="L7" s="63">
        <v>2</v>
      </c>
      <c r="M7" s="63">
        <v>5</v>
      </c>
      <c r="N7" s="63">
        <v>3</v>
      </c>
      <c r="O7" s="63">
        <v>4</v>
      </c>
      <c r="P7" s="63">
        <v>5</v>
      </c>
      <c r="Q7" s="63">
        <v>6</v>
      </c>
      <c r="R7" s="63">
        <v>12</v>
      </c>
      <c r="S7" s="63">
        <v>10</v>
      </c>
      <c r="T7" s="63">
        <v>11</v>
      </c>
      <c r="U7" s="63">
        <v>12</v>
      </c>
      <c r="V7" s="63">
        <v>13</v>
      </c>
      <c r="W7" s="304"/>
      <c r="X7" s="300"/>
      <c r="Y7" s="300"/>
      <c r="Z7" s="300"/>
      <c r="AA7" s="109" t="s">
        <v>59</v>
      </c>
      <c r="AB7" s="301"/>
    </row>
    <row r="8" spans="1:28" ht="21" customHeight="1" thickBot="1">
      <c r="A8" s="284"/>
      <c r="B8" s="65" t="s">
        <v>52</v>
      </c>
      <c r="C8" s="65"/>
      <c r="D8" s="65"/>
      <c r="E8" s="65"/>
      <c r="F8" s="66"/>
      <c r="G8" s="65"/>
      <c r="H8" s="65"/>
      <c r="I8" s="66"/>
      <c r="J8" s="66"/>
      <c r="K8" s="65"/>
      <c r="L8" s="65"/>
      <c r="M8" s="65"/>
      <c r="N8" s="101"/>
      <c r="O8" s="101"/>
      <c r="P8" s="101"/>
      <c r="Q8" s="101"/>
      <c r="R8" s="101"/>
      <c r="S8" s="101"/>
      <c r="T8" s="101"/>
      <c r="U8" s="101"/>
      <c r="V8" s="110"/>
      <c r="W8" s="111">
        <f>SUM(W9:W37)</f>
        <v>0</v>
      </c>
      <c r="X8" s="111">
        <f>SUM(X9:X37)</f>
        <v>0</v>
      </c>
      <c r="Y8" s="111">
        <f>SUM(Y9:Y37)</f>
        <v>0</v>
      </c>
      <c r="Z8" s="111">
        <f>SUM(Z9:Z37)</f>
        <v>0</v>
      </c>
      <c r="AA8" s="112">
        <f>SUM(C8:V8)+Time1!AF8+Time2!AK8+Time3!AK8</f>
        <v>0</v>
      </c>
      <c r="AB8" s="302"/>
    </row>
    <row r="9" spans="1:28" ht="19.899999999999999" customHeight="1">
      <c r="A9" s="171">
        <f>Time1!B9</f>
        <v>1</v>
      </c>
      <c r="B9" s="172" t="str">
        <f>Time1!E9</f>
        <v>สงกรานต์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172"/>
      <c r="O9" s="172"/>
      <c r="P9" s="172"/>
      <c r="Q9" s="172"/>
      <c r="R9" s="172"/>
      <c r="S9" s="172"/>
      <c r="T9" s="172"/>
      <c r="U9" s="172"/>
      <c r="V9" s="173"/>
      <c r="W9" s="174">
        <f>COUNTIF(C9:V9,"ข")*1+Time1!AB9+Time2!AG9+Time3!AG9</f>
        <v>0</v>
      </c>
      <c r="X9" s="140">
        <f>COUNTIF(C9:V9,"ล")*1+Time1!AC9+Time2!AH9+Time3!AH9</f>
        <v>0</v>
      </c>
      <c r="Y9" s="140">
        <f>COUNTIF(C9:V9,"ป")*1+Time1!AD9+Time2!AI9+Time3!AI9</f>
        <v>0</v>
      </c>
      <c r="Z9" s="140">
        <f>COUNTIF(C9:V9,"น")*1+Time1!AE9+Time2!AJ9+Time3!AJ9</f>
        <v>0</v>
      </c>
      <c r="AA9" s="114">
        <f>SUM(C9:V9)+Time1!AF9+Time2!AK9+Time3!AK9</f>
        <v>0</v>
      </c>
      <c r="AB9" s="175" t="e">
        <f>AA9*100/AA8</f>
        <v>#DIV/0!</v>
      </c>
    </row>
    <row r="10" spans="1:28" ht="19.899999999999999" customHeight="1">
      <c r="A10" s="176">
        <f>Time1!B10</f>
        <v>2</v>
      </c>
      <c r="B10" s="50" t="str">
        <f>Time1!E10</f>
        <v>จิรภาส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50"/>
      <c r="O10" s="50"/>
      <c r="P10" s="50"/>
      <c r="Q10" s="49"/>
      <c r="R10" s="50"/>
      <c r="S10" s="50"/>
      <c r="T10" s="50"/>
      <c r="U10" s="50"/>
      <c r="V10" s="177"/>
      <c r="W10" s="178">
        <f>COUNTIF(C10:V10,"ข")*1+Time1!AB10+Time2!AG10+Time3!AG10</f>
        <v>0</v>
      </c>
      <c r="X10" s="49">
        <f>COUNTIF(C10:V10,"ล")*1+Time1!AC10+Time2!AH10+Time3!AH10</f>
        <v>0</v>
      </c>
      <c r="Y10" s="49">
        <f>COUNTIF(C10:V10,"ป")*1+Time1!AD10+Time2!AI10+Time3!AI10</f>
        <v>0</v>
      </c>
      <c r="Z10" s="49">
        <f>COUNTIF(C10:V10,"น")*1+Time1!AE10+Time2!AJ10+Time3!AJ10</f>
        <v>0</v>
      </c>
      <c r="AA10" s="116">
        <f>SUM(C10:V10)+Time1!AF10+Time2!AK10+Time3!AK10</f>
        <v>0</v>
      </c>
      <c r="AB10" s="151" t="e">
        <f>AA10*100/AA8</f>
        <v>#DIV/0!</v>
      </c>
    </row>
    <row r="11" spans="1:28" ht="19.899999999999999" customHeight="1">
      <c r="A11" s="176">
        <f>Time1!B11</f>
        <v>3</v>
      </c>
      <c r="B11" s="50" t="str">
        <f>Time1!E11</f>
        <v>ณัฐพัฒน์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50"/>
      <c r="O11" s="50"/>
      <c r="P11" s="50"/>
      <c r="Q11" s="50"/>
      <c r="R11" s="50"/>
      <c r="S11" s="50"/>
      <c r="T11" s="50"/>
      <c r="U11" s="50"/>
      <c r="V11" s="177"/>
      <c r="W11" s="178">
        <f>COUNTIF(C11:V11,"ข")*1+Time1!AB11+Time2!AG11+Time3!AG11</f>
        <v>0</v>
      </c>
      <c r="X11" s="49">
        <f>COUNTIF(C11:V11,"ล")*1+Time1!AC11+Time2!AH11+Time3!AH11</f>
        <v>0</v>
      </c>
      <c r="Y11" s="49">
        <f>COUNTIF(C11:V11,"ป")*1+Time1!AD11+Time2!AI11+Time3!AI11</f>
        <v>0</v>
      </c>
      <c r="Z11" s="49">
        <f>COUNTIF(C11:V11,"น")*1+Time1!AE11+Time2!AJ11+Time3!AJ11</f>
        <v>0</v>
      </c>
      <c r="AA11" s="116">
        <f>SUM(C11:V11)+Time1!AF11+Time2!AK11+Time3!AK11</f>
        <v>0</v>
      </c>
      <c r="AB11" s="151" t="e">
        <f>AA11*100/AA8</f>
        <v>#DIV/0!</v>
      </c>
    </row>
    <row r="12" spans="1:28" ht="19.899999999999999" customHeight="1">
      <c r="A12" s="176">
        <f>Time1!B12</f>
        <v>4</v>
      </c>
      <c r="B12" s="50" t="str">
        <f>Time1!E12</f>
        <v>ธนกรณ์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50"/>
      <c r="O12" s="50"/>
      <c r="P12" s="50"/>
      <c r="Q12" s="50"/>
      <c r="R12" s="50"/>
      <c r="S12" s="50"/>
      <c r="T12" s="50"/>
      <c r="U12" s="50"/>
      <c r="V12" s="177"/>
      <c r="W12" s="178">
        <f>COUNTIF(C12:V12,"ข")*1+Time1!AB12+Time2!AG12+Time3!AG12</f>
        <v>0</v>
      </c>
      <c r="X12" s="49">
        <f>COUNTIF(C12:V12,"ล")*1+Time1!AC12+Time2!AH12+Time3!AH12</f>
        <v>0</v>
      </c>
      <c r="Y12" s="49">
        <f>COUNTIF(C12:V12,"ป")*1+Time1!AD12+Time2!AI12+Time3!AI12</f>
        <v>0</v>
      </c>
      <c r="Z12" s="49">
        <f>COUNTIF(C12:V12,"น")*1+Time1!AE12+Time2!AJ12+Time3!AJ12</f>
        <v>0</v>
      </c>
      <c r="AA12" s="116">
        <f>SUM(C12:V12)+Time1!AF12+Time2!AK12+Time3!AK12</f>
        <v>0</v>
      </c>
      <c r="AB12" s="151" t="e">
        <f>AA12*100/AA11</f>
        <v>#DIV/0!</v>
      </c>
    </row>
    <row r="13" spans="1:28" ht="19.899999999999999" customHeight="1">
      <c r="A13" s="176">
        <f>Time1!B13</f>
        <v>5</v>
      </c>
      <c r="B13" s="50" t="str">
        <f>Time1!E13</f>
        <v>ธีรภัทร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50"/>
      <c r="O13" s="50"/>
      <c r="P13" s="50"/>
      <c r="Q13" s="50"/>
      <c r="R13" s="50"/>
      <c r="S13" s="50"/>
      <c r="T13" s="50"/>
      <c r="U13" s="50"/>
      <c r="V13" s="177"/>
      <c r="W13" s="178">
        <f>COUNTIF(C13:V13,"ข")*1+Time1!AB13+Time2!AG13+Time3!AG13</f>
        <v>0</v>
      </c>
      <c r="X13" s="49">
        <f>COUNTIF(C13:V13,"ล")*1+Time1!AC13+Time2!AH13+Time3!AH13</f>
        <v>0</v>
      </c>
      <c r="Y13" s="49">
        <f>COUNTIF(C13:V13,"ป")*1+Time1!AD13+Time2!AI13+Time3!AI13</f>
        <v>0</v>
      </c>
      <c r="Z13" s="49">
        <f>COUNTIF(C13:V13,"น")*1+Time1!AE13+Time2!AJ13+Time3!AJ13</f>
        <v>0</v>
      </c>
      <c r="AA13" s="116">
        <f>SUM(C13:V13)+Time1!AF13+Time2!AK13+Time3!AK13</f>
        <v>0</v>
      </c>
      <c r="AB13" s="151" t="e">
        <f>AA13*100/AA8</f>
        <v>#DIV/0!</v>
      </c>
    </row>
    <row r="14" spans="1:28" ht="19.899999999999999" customHeight="1">
      <c r="A14" s="176"/>
      <c r="B14" s="50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50"/>
      <c r="O14" s="50"/>
      <c r="P14" s="50"/>
      <c r="Q14" s="50"/>
      <c r="R14" s="50"/>
      <c r="S14" s="50"/>
      <c r="T14" s="50"/>
      <c r="U14" s="50"/>
      <c r="V14" s="177"/>
      <c r="W14" s="178"/>
      <c r="X14" s="49"/>
      <c r="Y14" s="49"/>
      <c r="Z14" s="49"/>
      <c r="AA14" s="116"/>
      <c r="AB14" s="151"/>
    </row>
    <row r="15" spans="1:28" ht="19.899999999999999" customHeight="1">
      <c r="A15" s="176"/>
      <c r="B15" s="5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50"/>
      <c r="O15" s="50"/>
      <c r="P15" s="50"/>
      <c r="Q15" s="50"/>
      <c r="R15" s="50"/>
      <c r="S15" s="50"/>
      <c r="T15" s="50"/>
      <c r="U15" s="50"/>
      <c r="V15" s="177"/>
      <c r="W15" s="178"/>
      <c r="X15" s="49"/>
      <c r="Y15" s="49"/>
      <c r="Z15" s="49"/>
      <c r="AA15" s="116"/>
      <c r="AB15" s="151"/>
    </row>
    <row r="16" spans="1:28" ht="19.899999999999999" customHeight="1">
      <c r="A16" s="176"/>
      <c r="B16" s="5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50"/>
      <c r="O16" s="50"/>
      <c r="P16" s="50"/>
      <c r="Q16" s="50"/>
      <c r="R16" s="50"/>
      <c r="S16" s="50"/>
      <c r="T16" s="50"/>
      <c r="U16" s="50"/>
      <c r="V16" s="177"/>
      <c r="W16" s="178"/>
      <c r="X16" s="49"/>
      <c r="Y16" s="49"/>
      <c r="Z16" s="49"/>
      <c r="AA16" s="116"/>
      <c r="AB16" s="151"/>
    </row>
    <row r="17" spans="1:28" ht="19.899999999999999" customHeight="1">
      <c r="A17" s="176"/>
      <c r="B17" s="5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50"/>
      <c r="O17" s="50"/>
      <c r="P17" s="50"/>
      <c r="Q17" s="50"/>
      <c r="R17" s="50"/>
      <c r="S17" s="50"/>
      <c r="T17" s="50"/>
      <c r="U17" s="50"/>
      <c r="V17" s="177"/>
      <c r="W17" s="178"/>
      <c r="X17" s="49"/>
      <c r="Y17" s="49"/>
      <c r="Z17" s="49"/>
      <c r="AA17" s="116"/>
      <c r="AB17" s="151"/>
    </row>
    <row r="18" spans="1:28" ht="19.899999999999999" customHeight="1">
      <c r="A18" s="176"/>
      <c r="B18" s="5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50"/>
      <c r="O18" s="50"/>
      <c r="P18" s="50"/>
      <c r="Q18" s="50"/>
      <c r="R18" s="50"/>
      <c r="S18" s="50"/>
      <c r="T18" s="50"/>
      <c r="U18" s="50"/>
      <c r="V18" s="177"/>
      <c r="W18" s="178"/>
      <c r="X18" s="49"/>
      <c r="Y18" s="49"/>
      <c r="Z18" s="49"/>
      <c r="AA18" s="116"/>
      <c r="AB18" s="151"/>
    </row>
    <row r="19" spans="1:28" ht="19.899999999999999" customHeight="1">
      <c r="A19" s="176"/>
      <c r="B19" s="5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50"/>
      <c r="O19" s="50"/>
      <c r="P19" s="50"/>
      <c r="Q19" s="50"/>
      <c r="R19" s="50"/>
      <c r="S19" s="50"/>
      <c r="T19" s="50"/>
      <c r="U19" s="50"/>
      <c r="V19" s="177"/>
      <c r="W19" s="178"/>
      <c r="X19" s="49"/>
      <c r="Y19" s="49"/>
      <c r="Z19" s="49"/>
      <c r="AA19" s="116"/>
      <c r="AB19" s="151"/>
    </row>
    <row r="20" spans="1:28" ht="19.899999999999999" customHeight="1">
      <c r="A20" s="176"/>
      <c r="B20" s="5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50"/>
      <c r="O20" s="50"/>
      <c r="P20" s="50"/>
      <c r="Q20" s="50"/>
      <c r="R20" s="50"/>
      <c r="S20" s="50"/>
      <c r="T20" s="50"/>
      <c r="U20" s="50"/>
      <c r="V20" s="177"/>
      <c r="W20" s="178"/>
      <c r="X20" s="49"/>
      <c r="Y20" s="49"/>
      <c r="Z20" s="49"/>
      <c r="AA20" s="116"/>
      <c r="AB20" s="151"/>
    </row>
    <row r="21" spans="1:28" ht="19.899999999999999" customHeight="1">
      <c r="A21" s="176"/>
      <c r="B21" s="5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50"/>
      <c r="O21" s="50"/>
      <c r="P21" s="50"/>
      <c r="Q21" s="50"/>
      <c r="R21" s="50"/>
      <c r="S21" s="50"/>
      <c r="T21" s="50"/>
      <c r="U21" s="50"/>
      <c r="V21" s="177"/>
      <c r="W21" s="178"/>
      <c r="X21" s="49"/>
      <c r="Y21" s="49"/>
      <c r="Z21" s="49"/>
      <c r="AA21" s="116"/>
      <c r="AB21" s="151"/>
    </row>
    <row r="22" spans="1:28" ht="19.899999999999999" customHeight="1">
      <c r="A22" s="176"/>
      <c r="B22" s="5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50"/>
      <c r="O22" s="50"/>
      <c r="P22" s="50"/>
      <c r="Q22" s="50"/>
      <c r="R22" s="50"/>
      <c r="S22" s="50"/>
      <c r="T22" s="50"/>
      <c r="U22" s="50"/>
      <c r="V22" s="177"/>
      <c r="W22" s="178"/>
      <c r="X22" s="49"/>
      <c r="Y22" s="49"/>
      <c r="Z22" s="49"/>
      <c r="AA22" s="116"/>
      <c r="AB22" s="151"/>
    </row>
    <row r="23" spans="1:28" ht="19.899999999999999" customHeight="1">
      <c r="A23" s="176"/>
      <c r="B23" s="5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50"/>
      <c r="O23" s="50"/>
      <c r="P23" s="50"/>
      <c r="Q23" s="50"/>
      <c r="R23" s="50"/>
      <c r="S23" s="50"/>
      <c r="T23" s="50"/>
      <c r="U23" s="50"/>
      <c r="V23" s="177"/>
      <c r="W23" s="178"/>
      <c r="X23" s="49"/>
      <c r="Y23" s="49"/>
      <c r="Z23" s="49"/>
      <c r="AA23" s="116"/>
      <c r="AB23" s="151"/>
    </row>
    <row r="24" spans="1:28" ht="19.899999999999999" customHeight="1">
      <c r="A24" s="176"/>
      <c r="B24" s="5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50"/>
      <c r="O24" s="50"/>
      <c r="P24" s="50"/>
      <c r="Q24" s="50"/>
      <c r="R24" s="50"/>
      <c r="S24" s="50"/>
      <c r="T24" s="50"/>
      <c r="U24" s="50"/>
      <c r="V24" s="177"/>
      <c r="W24" s="178"/>
      <c r="X24" s="49"/>
      <c r="Y24" s="49"/>
      <c r="Z24" s="49"/>
      <c r="AA24" s="116"/>
      <c r="AB24" s="151"/>
    </row>
    <row r="25" spans="1:28" ht="19.899999999999999" customHeight="1">
      <c r="A25" s="176"/>
      <c r="B25" s="5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50"/>
      <c r="O25" s="50"/>
      <c r="P25" s="50"/>
      <c r="Q25" s="50"/>
      <c r="R25" s="50"/>
      <c r="S25" s="50"/>
      <c r="T25" s="50"/>
      <c r="U25" s="50"/>
      <c r="V25" s="177"/>
      <c r="W25" s="178"/>
      <c r="X25" s="49"/>
      <c r="Y25" s="49"/>
      <c r="Z25" s="49"/>
      <c r="AA25" s="116"/>
      <c r="AB25" s="151"/>
    </row>
    <row r="26" spans="1:28" ht="19.899999999999999" customHeight="1">
      <c r="A26" s="176"/>
      <c r="B26" s="5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50"/>
      <c r="O26" s="50"/>
      <c r="P26" s="50"/>
      <c r="Q26" s="50"/>
      <c r="R26" s="50"/>
      <c r="S26" s="50"/>
      <c r="T26" s="50"/>
      <c r="U26" s="50"/>
      <c r="V26" s="177"/>
      <c r="W26" s="178"/>
      <c r="X26" s="49"/>
      <c r="Y26" s="49"/>
      <c r="Z26" s="49"/>
      <c r="AA26" s="116"/>
      <c r="AB26" s="151"/>
    </row>
    <row r="27" spans="1:28" ht="19.899999999999999" customHeight="1">
      <c r="A27" s="176"/>
      <c r="B27" s="5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50"/>
      <c r="O27" s="50"/>
      <c r="P27" s="50"/>
      <c r="Q27" s="50"/>
      <c r="R27" s="50"/>
      <c r="S27" s="50"/>
      <c r="T27" s="50"/>
      <c r="U27" s="50"/>
      <c r="V27" s="177"/>
      <c r="W27" s="178"/>
      <c r="X27" s="49"/>
      <c r="Y27" s="49"/>
      <c r="Z27" s="49"/>
      <c r="AA27" s="116"/>
      <c r="AB27" s="151"/>
    </row>
    <row r="28" spans="1:28" ht="19.899999999999999" customHeight="1">
      <c r="A28" s="176"/>
      <c r="B28" s="5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50"/>
      <c r="O28" s="50"/>
      <c r="P28" s="50"/>
      <c r="Q28" s="50"/>
      <c r="R28" s="50"/>
      <c r="S28" s="50"/>
      <c r="T28" s="50"/>
      <c r="U28" s="50"/>
      <c r="V28" s="177"/>
      <c r="W28" s="178"/>
      <c r="X28" s="49"/>
      <c r="Y28" s="49"/>
      <c r="Z28" s="49"/>
      <c r="AA28" s="116"/>
      <c r="AB28" s="151"/>
    </row>
    <row r="29" spans="1:28" ht="19.899999999999999" customHeight="1">
      <c r="A29" s="176"/>
      <c r="B29" s="5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50"/>
      <c r="O29" s="50"/>
      <c r="P29" s="50"/>
      <c r="Q29" s="50"/>
      <c r="R29" s="50"/>
      <c r="S29" s="50"/>
      <c r="T29" s="50"/>
      <c r="U29" s="50"/>
      <c r="V29" s="177"/>
      <c r="W29" s="178"/>
      <c r="X29" s="49"/>
      <c r="Y29" s="49"/>
      <c r="Z29" s="49"/>
      <c r="AA29" s="116"/>
      <c r="AB29" s="151"/>
    </row>
    <row r="30" spans="1:28" ht="19.899999999999999" customHeight="1">
      <c r="A30" s="176"/>
      <c r="B30" s="5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50"/>
      <c r="O30" s="50"/>
      <c r="P30" s="50"/>
      <c r="Q30" s="50"/>
      <c r="R30" s="50"/>
      <c r="S30" s="50"/>
      <c r="T30" s="50"/>
      <c r="U30" s="50"/>
      <c r="V30" s="177"/>
      <c r="W30" s="178"/>
      <c r="X30" s="49"/>
      <c r="Y30" s="49"/>
      <c r="Z30" s="49"/>
      <c r="AA30" s="116"/>
      <c r="AB30" s="151"/>
    </row>
    <row r="31" spans="1:28" ht="19.899999999999999" customHeight="1">
      <c r="A31" s="176"/>
      <c r="B31" s="5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50"/>
      <c r="O31" s="50"/>
      <c r="P31" s="50"/>
      <c r="Q31" s="50"/>
      <c r="R31" s="50"/>
      <c r="S31" s="50"/>
      <c r="T31" s="50"/>
      <c r="U31" s="50"/>
      <c r="V31" s="177"/>
      <c r="W31" s="178"/>
      <c r="X31" s="49"/>
      <c r="Y31" s="49"/>
      <c r="Z31" s="49"/>
      <c r="AA31" s="116"/>
      <c r="AB31" s="151"/>
    </row>
    <row r="32" spans="1:28" ht="19.899999999999999" customHeight="1">
      <c r="A32" s="176"/>
      <c r="B32" s="5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50"/>
      <c r="O32" s="50"/>
      <c r="P32" s="50"/>
      <c r="Q32" s="50"/>
      <c r="R32" s="50"/>
      <c r="S32" s="50"/>
      <c r="T32" s="50"/>
      <c r="U32" s="50"/>
      <c r="V32" s="177"/>
      <c r="W32" s="178"/>
      <c r="X32" s="49"/>
      <c r="Y32" s="49"/>
      <c r="Z32" s="49"/>
      <c r="AA32" s="116"/>
      <c r="AB32" s="151"/>
    </row>
    <row r="33" spans="1:28" ht="19.899999999999999" customHeight="1">
      <c r="A33" s="176"/>
      <c r="B33" s="5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50"/>
      <c r="O33" s="50"/>
      <c r="P33" s="50"/>
      <c r="Q33" s="50"/>
      <c r="R33" s="50"/>
      <c r="S33" s="50"/>
      <c r="T33" s="50"/>
      <c r="U33" s="50"/>
      <c r="V33" s="177"/>
      <c r="W33" s="178"/>
      <c r="X33" s="49"/>
      <c r="Y33" s="49"/>
      <c r="Z33" s="49"/>
      <c r="AA33" s="116"/>
      <c r="AB33" s="151"/>
    </row>
    <row r="34" spans="1:28" ht="19.899999999999999" customHeight="1">
      <c r="A34" s="176"/>
      <c r="B34" s="5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50"/>
      <c r="O34" s="50"/>
      <c r="P34" s="50"/>
      <c r="Q34" s="50"/>
      <c r="R34" s="50"/>
      <c r="S34" s="50"/>
      <c r="T34" s="50"/>
      <c r="U34" s="50"/>
      <c r="V34" s="177"/>
      <c r="W34" s="178"/>
      <c r="X34" s="49"/>
      <c r="Y34" s="49"/>
      <c r="Z34" s="49"/>
      <c r="AA34" s="116"/>
      <c r="AB34" s="205"/>
    </row>
    <row r="35" spans="1:28" ht="19.899999999999999" customHeight="1">
      <c r="A35" s="176"/>
      <c r="B35" s="50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0"/>
      <c r="O35" s="50"/>
      <c r="P35" s="50"/>
      <c r="Q35" s="50"/>
      <c r="R35" s="50"/>
      <c r="S35" s="50"/>
      <c r="T35" s="50"/>
      <c r="U35" s="50"/>
      <c r="V35" s="177"/>
      <c r="W35" s="178"/>
      <c r="X35" s="49"/>
      <c r="Y35" s="49"/>
      <c r="Z35" s="49"/>
      <c r="AA35" s="116"/>
      <c r="AB35" s="205"/>
    </row>
    <row r="36" spans="1:28" ht="19.899999999999999" customHeight="1">
      <c r="A36" s="176"/>
      <c r="B36" s="5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50"/>
      <c r="O36" s="50"/>
      <c r="P36" s="50"/>
      <c r="Q36" s="50"/>
      <c r="R36" s="50"/>
      <c r="S36" s="50"/>
      <c r="T36" s="50"/>
      <c r="U36" s="50"/>
      <c r="V36" s="177"/>
      <c r="W36" s="178"/>
      <c r="X36" s="49"/>
      <c r="Y36" s="49"/>
      <c r="Z36" s="49"/>
      <c r="AA36" s="116"/>
      <c r="AB36" s="205"/>
    </row>
    <row r="37" spans="1:28" ht="19.899999999999999" customHeight="1">
      <c r="A37" s="176"/>
      <c r="B37" s="5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50"/>
      <c r="O37" s="50"/>
      <c r="P37" s="50"/>
      <c r="Q37" s="50"/>
      <c r="R37" s="50"/>
      <c r="S37" s="50"/>
      <c r="T37" s="50"/>
      <c r="U37" s="50"/>
      <c r="V37" s="177"/>
      <c r="W37" s="178"/>
      <c r="X37" s="49"/>
      <c r="Y37" s="49"/>
      <c r="Z37" s="49"/>
      <c r="AA37" s="116"/>
      <c r="AB37" s="205"/>
    </row>
    <row r="38" spans="1:28" ht="19.899999999999999" customHeight="1">
      <c r="A38" s="176"/>
      <c r="B38" s="50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50"/>
      <c r="O38" s="50"/>
      <c r="P38" s="50"/>
      <c r="Q38" s="50"/>
      <c r="R38" s="50"/>
      <c r="S38" s="50"/>
      <c r="T38" s="50"/>
      <c r="U38" s="50"/>
      <c r="V38" s="177"/>
      <c r="W38" s="178"/>
      <c r="X38" s="49"/>
      <c r="Y38" s="49"/>
      <c r="Z38" s="49"/>
      <c r="AA38" s="116"/>
      <c r="AB38" s="205"/>
    </row>
    <row r="39" spans="1:28" ht="19.899999999999999" customHeight="1">
      <c r="A39" s="176"/>
      <c r="B39" s="50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50"/>
      <c r="O39" s="50"/>
      <c r="P39" s="50"/>
      <c r="Q39" s="50"/>
      <c r="R39" s="50"/>
      <c r="S39" s="50"/>
      <c r="T39" s="50"/>
      <c r="U39" s="50"/>
      <c r="V39" s="177"/>
      <c r="W39" s="178"/>
      <c r="X39" s="49"/>
      <c r="Y39" s="49"/>
      <c r="Z39" s="49"/>
      <c r="AA39" s="116"/>
      <c r="AB39" s="205"/>
    </row>
    <row r="40" spans="1:28" ht="19.899999999999999" customHeight="1">
      <c r="A40" s="176"/>
      <c r="B40" s="50"/>
      <c r="C40" s="50"/>
      <c r="D40" s="50"/>
      <c r="E40" s="49"/>
      <c r="F40" s="49"/>
      <c r="G40" s="49"/>
      <c r="H40" s="49"/>
      <c r="I40" s="49"/>
      <c r="J40" s="49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177"/>
      <c r="W40" s="178"/>
      <c r="X40" s="49"/>
      <c r="Y40" s="49"/>
      <c r="Z40" s="49"/>
      <c r="AA40" s="116"/>
      <c r="AB40" s="180"/>
    </row>
    <row r="41" spans="1:28" ht="19.899999999999999" customHeight="1">
      <c r="A41" s="176"/>
      <c r="B41" s="50"/>
      <c r="C41" s="50"/>
      <c r="D41" s="50"/>
      <c r="E41" s="49"/>
      <c r="F41" s="49"/>
      <c r="G41" s="49"/>
      <c r="H41" s="49"/>
      <c r="I41" s="49"/>
      <c r="J41" s="49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177"/>
      <c r="W41" s="178"/>
      <c r="X41" s="49"/>
      <c r="Y41" s="49"/>
      <c r="Z41" s="49"/>
      <c r="AA41" s="116"/>
      <c r="AB41" s="180"/>
    </row>
    <row r="42" spans="1:28" ht="19.899999999999999" customHeight="1">
      <c r="A42" s="176"/>
      <c r="B42" s="50"/>
      <c r="C42" s="50"/>
      <c r="D42" s="50"/>
      <c r="E42" s="49"/>
      <c r="F42" s="49"/>
      <c r="G42" s="49"/>
      <c r="H42" s="49"/>
      <c r="I42" s="49"/>
      <c r="J42" s="49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177"/>
      <c r="W42" s="178"/>
      <c r="X42" s="49"/>
      <c r="Y42" s="49"/>
      <c r="Z42" s="49"/>
      <c r="AA42" s="116"/>
      <c r="AB42" s="180"/>
    </row>
    <row r="43" spans="1:28" ht="19.899999999999999" customHeight="1">
      <c r="A43" s="176"/>
      <c r="B43" s="50"/>
      <c r="C43" s="50"/>
      <c r="D43" s="50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177"/>
      <c r="W43" s="178"/>
      <c r="X43" s="49"/>
      <c r="Y43" s="49"/>
      <c r="Z43" s="49"/>
      <c r="AA43" s="116"/>
      <c r="AB43" s="180"/>
    </row>
    <row r="44" spans="1:28" ht="19.899999999999999" customHeight="1">
      <c r="A44" s="176"/>
      <c r="B44" s="50"/>
      <c r="C44" s="50"/>
      <c r="D44" s="50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177"/>
      <c r="W44" s="178"/>
      <c r="X44" s="49"/>
      <c r="Y44" s="49"/>
      <c r="Z44" s="49"/>
      <c r="AA44" s="116"/>
      <c r="AB44" s="180"/>
    </row>
    <row r="45" spans="1:28" ht="19.899999999999999" customHeight="1">
      <c r="A45" s="176"/>
      <c r="B45" s="50"/>
      <c r="C45" s="50"/>
      <c r="D45" s="50"/>
      <c r="E45" s="49"/>
      <c r="F45" s="49"/>
      <c r="G45" s="49"/>
      <c r="H45" s="49"/>
      <c r="I45" s="49"/>
      <c r="J45" s="49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177"/>
      <c r="W45" s="178"/>
      <c r="X45" s="49"/>
      <c r="Y45" s="49"/>
      <c r="Z45" s="49"/>
      <c r="AA45" s="116"/>
      <c r="AB45" s="180"/>
    </row>
    <row r="46" spans="1:28" ht="19.899999999999999" customHeight="1">
      <c r="A46" s="176"/>
      <c r="B46" s="50"/>
      <c r="C46" s="50"/>
      <c r="D46" s="50"/>
      <c r="E46" s="49"/>
      <c r="F46" s="49"/>
      <c r="G46" s="49"/>
      <c r="H46" s="49"/>
      <c r="I46" s="49"/>
      <c r="J46" s="49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177"/>
      <c r="W46" s="178"/>
      <c r="X46" s="49"/>
      <c r="Y46" s="49"/>
      <c r="Z46" s="49"/>
      <c r="AA46" s="116"/>
      <c r="AB46" s="180"/>
    </row>
    <row r="47" spans="1:28" ht="19.899999999999999" customHeight="1"/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</sheetData>
  <protectedRanges>
    <protectedRange sqref="N8:AB8 AA9:AA46" name="ช่วง1_1"/>
    <protectedRange sqref="C8:M8" name="ช่วง1_1_1"/>
  </protectedRanges>
  <mergeCells count="21"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  <mergeCell ref="H6:L6"/>
    <mergeCell ref="M6:Q6"/>
    <mergeCell ref="R6:V6"/>
    <mergeCell ref="A2:AB2"/>
    <mergeCell ref="Z6:Z7"/>
  </mergeCells>
  <pageMargins left="0.51181102362204722" right="0.31496062992125984" top="0.15748031496062992" bottom="0.15748031496062992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58"/>
  <sheetViews>
    <sheetView topLeftCell="A6" workbookViewId="0">
      <selection activeCell="A14" sqref="A14:AE39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24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3" width="2.42578125" style="27" customWidth="1"/>
    <col min="24" max="24" width="3" style="27" customWidth="1"/>
    <col min="25" max="25" width="2.42578125" style="27" customWidth="1"/>
    <col min="26" max="26" width="3" style="27" customWidth="1"/>
    <col min="27" max="28" width="2.42578125" style="27" customWidth="1"/>
    <col min="29" max="29" width="2.7109375" style="27" customWidth="1"/>
    <col min="30" max="30" width="2.42578125" style="27" customWidth="1"/>
    <col min="31" max="31" width="2.5703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70" t="s">
        <v>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 t="s">
        <v>54</v>
      </c>
      <c r="AC1" s="270"/>
      <c r="AD1" s="226">
        <v>7</v>
      </c>
      <c r="AE1" s="226"/>
    </row>
    <row r="2" spans="1:35" ht="21" customHeight="1">
      <c r="A2" s="275" t="s">
        <v>66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</row>
    <row r="3" spans="1:35" ht="21" customHeight="1">
      <c r="A3" s="277" t="s">
        <v>1</v>
      </c>
      <c r="B3" s="277"/>
      <c r="C3" s="271">
        <f>Time1!C3</f>
        <v>0</v>
      </c>
      <c r="D3" s="271"/>
      <c r="E3" s="271"/>
      <c r="F3" s="271"/>
      <c r="G3" s="276" t="s">
        <v>0</v>
      </c>
      <c r="H3" s="276"/>
      <c r="I3" s="276"/>
      <c r="J3" s="276"/>
      <c r="K3" s="276"/>
      <c r="L3" s="271">
        <f>Time1!F3</f>
        <v>0</v>
      </c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6" t="s">
        <v>47</v>
      </c>
      <c r="AB3" s="276"/>
      <c r="AC3" s="276" t="str">
        <f>Time1!X3</f>
        <v>1</v>
      </c>
      <c r="AD3" s="276"/>
      <c r="AE3" s="276"/>
    </row>
    <row r="4" spans="1:35" ht="21" customHeight="1" thickBot="1">
      <c r="A4" s="314" t="s">
        <v>71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</row>
    <row r="5" spans="1:35" ht="21" customHeight="1">
      <c r="A5" s="281" t="s">
        <v>8</v>
      </c>
      <c r="B5" s="60" t="s">
        <v>67</v>
      </c>
      <c r="C5" s="317">
        <v>1</v>
      </c>
      <c r="D5" s="318"/>
      <c r="E5" s="318"/>
      <c r="F5" s="319"/>
      <c r="G5" s="317">
        <v>2</v>
      </c>
      <c r="H5" s="318"/>
      <c r="I5" s="318"/>
      <c r="J5" s="318"/>
      <c r="K5" s="319"/>
      <c r="L5" s="317">
        <v>3</v>
      </c>
      <c r="M5" s="318"/>
      <c r="N5" s="318"/>
      <c r="O5" s="318"/>
      <c r="P5" s="319"/>
      <c r="Q5" s="317">
        <v>4</v>
      </c>
      <c r="R5" s="318"/>
      <c r="S5" s="318"/>
      <c r="T5" s="318"/>
      <c r="U5" s="319"/>
      <c r="V5" s="317">
        <v>5</v>
      </c>
      <c r="W5" s="318"/>
      <c r="X5" s="318"/>
      <c r="Y5" s="318"/>
      <c r="Z5" s="319"/>
      <c r="AA5" s="317">
        <v>6</v>
      </c>
      <c r="AB5" s="318"/>
      <c r="AC5" s="318"/>
      <c r="AD5" s="318"/>
      <c r="AE5" s="319"/>
      <c r="AF5" s="285" t="s">
        <v>55</v>
      </c>
      <c r="AG5" s="286"/>
      <c r="AH5" s="286"/>
      <c r="AI5" s="286"/>
    </row>
    <row r="6" spans="1:35" ht="21" customHeight="1">
      <c r="A6" s="283"/>
      <c r="B6" s="62" t="s">
        <v>69</v>
      </c>
      <c r="C6" s="272" t="s">
        <v>82</v>
      </c>
      <c r="D6" s="273"/>
      <c r="E6" s="273"/>
      <c r="F6" s="274"/>
      <c r="G6" s="272" t="s">
        <v>82</v>
      </c>
      <c r="H6" s="273"/>
      <c r="I6" s="273"/>
      <c r="J6" s="273"/>
      <c r="K6" s="274"/>
      <c r="L6" s="272" t="s">
        <v>82</v>
      </c>
      <c r="M6" s="273"/>
      <c r="N6" s="273"/>
      <c r="O6" s="273"/>
      <c r="P6" s="274"/>
      <c r="Q6" s="272" t="s">
        <v>82</v>
      </c>
      <c r="R6" s="273"/>
      <c r="S6" s="273"/>
      <c r="T6" s="273"/>
      <c r="U6" s="274"/>
      <c r="V6" s="272" t="s">
        <v>82</v>
      </c>
      <c r="W6" s="273"/>
      <c r="X6" s="273"/>
      <c r="Y6" s="273"/>
      <c r="Z6" s="274"/>
      <c r="AA6" s="272" t="s">
        <v>82</v>
      </c>
      <c r="AB6" s="273"/>
      <c r="AC6" s="273"/>
      <c r="AD6" s="273"/>
      <c r="AE6" s="274"/>
      <c r="AF6" s="288" t="s">
        <v>56</v>
      </c>
      <c r="AG6" s="290" t="s">
        <v>57</v>
      </c>
      <c r="AH6" s="290" t="s">
        <v>58</v>
      </c>
      <c r="AI6" s="5" t="s">
        <v>63</v>
      </c>
    </row>
    <row r="7" spans="1:35" ht="21" customHeight="1" thickBot="1">
      <c r="A7" s="283"/>
      <c r="B7" s="62" t="s">
        <v>70</v>
      </c>
      <c r="C7" s="308" t="s">
        <v>164</v>
      </c>
      <c r="D7" s="309"/>
      <c r="E7" s="310"/>
      <c r="F7" s="315" t="s">
        <v>88</v>
      </c>
      <c r="G7" s="63"/>
      <c r="H7" s="320"/>
      <c r="I7" s="320"/>
      <c r="J7" s="63"/>
      <c r="K7" s="315" t="s">
        <v>88</v>
      </c>
      <c r="L7" s="63"/>
      <c r="M7" s="320"/>
      <c r="N7" s="320" t="s">
        <v>162</v>
      </c>
      <c r="O7" s="63"/>
      <c r="P7" s="315" t="s">
        <v>88</v>
      </c>
      <c r="Q7" s="63"/>
      <c r="R7" s="63"/>
      <c r="S7" s="63"/>
      <c r="T7" s="63"/>
      <c r="U7" s="315" t="s">
        <v>88</v>
      </c>
      <c r="V7" s="63"/>
      <c r="W7" s="63"/>
      <c r="X7" s="63"/>
      <c r="Y7" s="63"/>
      <c r="Z7" s="315" t="s">
        <v>88</v>
      </c>
      <c r="AA7" s="63"/>
      <c r="AB7" s="63"/>
      <c r="AC7" s="63"/>
      <c r="AD7" s="63"/>
      <c r="AE7" s="315" t="s">
        <v>88</v>
      </c>
      <c r="AF7" s="289"/>
      <c r="AG7" s="291"/>
      <c r="AH7" s="291"/>
      <c r="AI7" s="10" t="s">
        <v>59</v>
      </c>
    </row>
    <row r="8" spans="1:35" ht="21" customHeight="1" thickBot="1">
      <c r="A8" s="284"/>
      <c r="B8" s="65" t="s">
        <v>68</v>
      </c>
      <c r="C8" s="311"/>
      <c r="D8" s="312"/>
      <c r="E8" s="313"/>
      <c r="F8" s="316"/>
      <c r="G8" s="65"/>
      <c r="H8" s="321"/>
      <c r="I8" s="321"/>
      <c r="J8" s="66"/>
      <c r="K8" s="316"/>
      <c r="L8" s="66"/>
      <c r="M8" s="321"/>
      <c r="N8" s="321"/>
      <c r="O8" s="66"/>
      <c r="P8" s="316"/>
      <c r="Q8" s="66"/>
      <c r="R8" s="66"/>
      <c r="S8" s="66"/>
      <c r="T8" s="66"/>
      <c r="U8" s="316"/>
      <c r="V8" s="66"/>
      <c r="W8" s="117"/>
      <c r="X8" s="66"/>
      <c r="Y8" s="66"/>
      <c r="Z8" s="316"/>
      <c r="AA8" s="66"/>
      <c r="AB8" s="66"/>
      <c r="AC8" s="117"/>
      <c r="AD8" s="66"/>
      <c r="AE8" s="316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71">
        <f>Time1!B9</f>
        <v>1</v>
      </c>
      <c r="B9" s="172" t="str">
        <f>Time1!E9</f>
        <v>สงกรานต์</v>
      </c>
      <c r="C9" s="194"/>
      <c r="D9" s="194"/>
      <c r="E9" s="194"/>
      <c r="F9" s="118">
        <f>SUM(C9:E9)</f>
        <v>0</v>
      </c>
      <c r="G9" s="119"/>
      <c r="H9" s="203"/>
      <c r="I9" s="203"/>
      <c r="J9" s="119"/>
      <c r="K9" s="120">
        <f>SUM(G9:J9)</f>
        <v>0</v>
      </c>
      <c r="L9" s="119"/>
      <c r="M9" s="119"/>
      <c r="N9" s="119"/>
      <c r="O9" s="119"/>
      <c r="P9" s="121">
        <f>SUM(L9:O9)</f>
        <v>0</v>
      </c>
      <c r="Q9" s="119"/>
      <c r="R9" s="119"/>
      <c r="S9" s="119"/>
      <c r="T9" s="119"/>
      <c r="U9" s="121">
        <f>SUM(Q9:T9)</f>
        <v>0</v>
      </c>
      <c r="V9" s="119"/>
      <c r="W9" s="119"/>
      <c r="X9" s="119"/>
      <c r="Y9" s="119"/>
      <c r="Z9" s="121">
        <f>SUM(V9:Y9)</f>
        <v>0</v>
      </c>
      <c r="AA9" s="119"/>
      <c r="AB9" s="119"/>
      <c r="AC9" s="119"/>
      <c r="AD9" s="119"/>
      <c r="AE9" s="122">
        <f>SUM(AA9:AD9)</f>
        <v>0</v>
      </c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76">
        <f>Time1!B10</f>
        <v>2</v>
      </c>
      <c r="B10" s="50" t="str">
        <f>Time1!E10</f>
        <v>จิรภาส</v>
      </c>
      <c r="C10" s="189"/>
      <c r="D10" s="189"/>
      <c r="E10" s="189"/>
      <c r="F10" s="123">
        <f>SUM(C10:E10)</f>
        <v>0</v>
      </c>
      <c r="G10" s="49"/>
      <c r="H10" s="204"/>
      <c r="I10" s="204"/>
      <c r="J10" s="49"/>
      <c r="K10" s="120">
        <f>SUM(G10:J10)</f>
        <v>0</v>
      </c>
      <c r="L10" s="49"/>
      <c r="M10" s="49"/>
      <c r="N10" s="49"/>
      <c r="O10" s="49"/>
      <c r="P10" s="120">
        <f>SUM(L10:O10)</f>
        <v>0</v>
      </c>
      <c r="Q10" s="49"/>
      <c r="R10" s="49"/>
      <c r="S10" s="49"/>
      <c r="T10" s="49"/>
      <c r="U10" s="120">
        <f>SUM(Q10:T10)</f>
        <v>0</v>
      </c>
      <c r="V10" s="49"/>
      <c r="W10" s="49"/>
      <c r="X10" s="49"/>
      <c r="Y10" s="49"/>
      <c r="Z10" s="120">
        <f>SUM(V10:Y10)</f>
        <v>0</v>
      </c>
      <c r="AA10" s="49"/>
      <c r="AB10" s="49"/>
      <c r="AC10" s="49"/>
      <c r="AD10" s="49"/>
      <c r="AE10" s="120">
        <f>SUM(AA10:AD10)</f>
        <v>0</v>
      </c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76">
        <f>Time1!B11</f>
        <v>3</v>
      </c>
      <c r="B11" s="50" t="str">
        <f>Time1!E11</f>
        <v>ณัฐพัฒน์</v>
      </c>
      <c r="C11" s="195"/>
      <c r="D11" s="189"/>
      <c r="E11" s="189"/>
      <c r="F11" s="123">
        <f>SUM(D11:E11)</f>
        <v>0</v>
      </c>
      <c r="G11" s="49"/>
      <c r="H11" s="204"/>
      <c r="I11" s="204"/>
      <c r="J11" s="49"/>
      <c r="K11" s="120">
        <f t="shared" ref="K11:K32" si="4">SUM(G11:J11)</f>
        <v>0</v>
      </c>
      <c r="L11" s="49"/>
      <c r="M11" s="49"/>
      <c r="N11" s="49"/>
      <c r="O11" s="49"/>
      <c r="P11" s="120">
        <f t="shared" ref="P11:P32" si="5">SUM(L11:O11)</f>
        <v>0</v>
      </c>
      <c r="Q11" s="49"/>
      <c r="R11" s="49"/>
      <c r="S11" s="49"/>
      <c r="T11" s="49"/>
      <c r="U11" s="120">
        <f t="shared" ref="U11:U32" si="6">SUM(Q11:T11)</f>
        <v>0</v>
      </c>
      <c r="V11" s="49"/>
      <c r="W11" s="49"/>
      <c r="X11" s="49"/>
      <c r="Y11" s="49"/>
      <c r="Z11" s="120">
        <f t="shared" ref="Z11:Z27" si="7">SUM(V11:Y11)</f>
        <v>0</v>
      </c>
      <c r="AA11" s="49"/>
      <c r="AB11" s="49"/>
      <c r="AC11" s="49"/>
      <c r="AD11" s="49"/>
      <c r="AE11" s="120">
        <f t="shared" ref="AE11:AE27" si="8">SUM(AA11:AD11)</f>
        <v>0</v>
      </c>
      <c r="AF11" s="3">
        <f>COUNTIF(D11:AE11,"ข")*2</f>
        <v>0</v>
      </c>
      <c r="AG11" s="3">
        <f>COUNTIF(D11:AF11,"ล")*2</f>
        <v>0</v>
      </c>
      <c r="AH11" s="3">
        <f>COUNTIF(D11:AG11,"ป")*2</f>
        <v>0</v>
      </c>
      <c r="AI11" s="3">
        <f>SUM(D11:AE11)</f>
        <v>0</v>
      </c>
    </row>
    <row r="12" spans="1:35" ht="19.899999999999999" customHeight="1">
      <c r="A12" s="176">
        <f>Time1!B12</f>
        <v>4</v>
      </c>
      <c r="B12" s="50" t="str">
        <f>Time1!E12</f>
        <v>ธนกรณ์</v>
      </c>
      <c r="C12" s="197"/>
      <c r="D12" s="197"/>
      <c r="E12" s="197"/>
      <c r="F12" s="123">
        <f t="shared" ref="F12:F32" si="9">SUM(C12:E12)</f>
        <v>0</v>
      </c>
      <c r="G12" s="49"/>
      <c r="H12" s="204"/>
      <c r="I12" s="204"/>
      <c r="J12" s="49"/>
      <c r="K12" s="120">
        <f t="shared" si="4"/>
        <v>0</v>
      </c>
      <c r="L12" s="49"/>
      <c r="M12" s="49"/>
      <c r="N12" s="49"/>
      <c r="O12" s="49"/>
      <c r="P12" s="120">
        <f t="shared" si="5"/>
        <v>0</v>
      </c>
      <c r="Q12" s="49"/>
      <c r="R12" s="49"/>
      <c r="S12" s="49"/>
      <c r="T12" s="49"/>
      <c r="U12" s="120">
        <f t="shared" si="6"/>
        <v>0</v>
      </c>
      <c r="V12" s="49"/>
      <c r="W12" s="49"/>
      <c r="X12" s="49"/>
      <c r="Y12" s="49"/>
      <c r="Z12" s="120">
        <f t="shared" si="7"/>
        <v>0</v>
      </c>
      <c r="AA12" s="49"/>
      <c r="AB12" s="49"/>
      <c r="AC12" s="49"/>
      <c r="AD12" s="49"/>
      <c r="AE12" s="120">
        <f t="shared" si="8"/>
        <v>0</v>
      </c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76">
        <f>Time1!B13</f>
        <v>5</v>
      </c>
      <c r="B13" s="50" t="str">
        <f>Time1!E13</f>
        <v>ธีรภัทร</v>
      </c>
      <c r="C13" s="189"/>
      <c r="D13" s="189"/>
      <c r="E13" s="189"/>
      <c r="F13" s="123">
        <f t="shared" si="9"/>
        <v>0</v>
      </c>
      <c r="G13" s="49"/>
      <c r="H13" s="204"/>
      <c r="I13" s="204"/>
      <c r="J13" s="49"/>
      <c r="K13" s="120">
        <f t="shared" si="4"/>
        <v>0</v>
      </c>
      <c r="L13" s="49"/>
      <c r="M13" s="49"/>
      <c r="N13" s="49"/>
      <c r="O13" s="49"/>
      <c r="P13" s="120">
        <f t="shared" si="5"/>
        <v>0</v>
      </c>
      <c r="Q13" s="49"/>
      <c r="R13" s="49"/>
      <c r="S13" s="49"/>
      <c r="T13" s="49"/>
      <c r="U13" s="120">
        <f t="shared" si="6"/>
        <v>0</v>
      </c>
      <c r="V13" s="49"/>
      <c r="W13" s="49"/>
      <c r="X13" s="49"/>
      <c r="Y13" s="49"/>
      <c r="Z13" s="120">
        <f t="shared" si="7"/>
        <v>0</v>
      </c>
      <c r="AA13" s="49"/>
      <c r="AB13" s="49"/>
      <c r="AC13" s="49"/>
      <c r="AD13" s="49"/>
      <c r="AE13" s="120">
        <f t="shared" si="8"/>
        <v>0</v>
      </c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76"/>
      <c r="B14" s="50"/>
      <c r="C14" s="189"/>
      <c r="D14" s="189"/>
      <c r="E14" s="189"/>
      <c r="F14" s="123"/>
      <c r="G14" s="49"/>
      <c r="H14" s="204"/>
      <c r="I14" s="204"/>
      <c r="J14" s="49"/>
      <c r="K14" s="120"/>
      <c r="L14" s="49"/>
      <c r="M14" s="49"/>
      <c r="N14" s="49"/>
      <c r="O14" s="49"/>
      <c r="P14" s="120"/>
      <c r="Q14" s="49"/>
      <c r="R14" s="49"/>
      <c r="S14" s="49"/>
      <c r="T14" s="49"/>
      <c r="U14" s="120"/>
      <c r="V14" s="49"/>
      <c r="W14" s="49"/>
      <c r="X14" s="49"/>
      <c r="Y14" s="49"/>
      <c r="Z14" s="120"/>
      <c r="AA14" s="49"/>
      <c r="AB14" s="49"/>
      <c r="AC14" s="49"/>
      <c r="AD14" s="49"/>
      <c r="AE14" s="120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76"/>
      <c r="B15" s="50"/>
      <c r="C15" s="189"/>
      <c r="D15" s="189"/>
      <c r="E15" s="189"/>
      <c r="F15" s="123"/>
      <c r="G15" s="49"/>
      <c r="H15" s="204"/>
      <c r="I15" s="204"/>
      <c r="J15" s="49"/>
      <c r="K15" s="120"/>
      <c r="L15" s="49"/>
      <c r="M15" s="49"/>
      <c r="N15" s="49"/>
      <c r="O15" s="49"/>
      <c r="P15" s="120"/>
      <c r="Q15" s="49"/>
      <c r="R15" s="49"/>
      <c r="S15" s="49"/>
      <c r="T15" s="49"/>
      <c r="U15" s="120"/>
      <c r="V15" s="49"/>
      <c r="W15" s="49"/>
      <c r="X15" s="49"/>
      <c r="Y15" s="49"/>
      <c r="Z15" s="120"/>
      <c r="AA15" s="49"/>
      <c r="AB15" s="49"/>
      <c r="AC15" s="49"/>
      <c r="AD15" s="49"/>
      <c r="AE15" s="120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76"/>
      <c r="B16" s="50"/>
      <c r="C16" s="197"/>
      <c r="D16" s="197"/>
      <c r="E16" s="197"/>
      <c r="F16" s="123"/>
      <c r="G16" s="49"/>
      <c r="H16" s="49"/>
      <c r="I16" s="49"/>
      <c r="J16" s="49"/>
      <c r="K16" s="120"/>
      <c r="L16" s="49"/>
      <c r="M16" s="49"/>
      <c r="N16" s="49"/>
      <c r="O16" s="49"/>
      <c r="P16" s="120"/>
      <c r="Q16" s="49"/>
      <c r="R16" s="49"/>
      <c r="S16" s="49"/>
      <c r="T16" s="49"/>
      <c r="U16" s="120"/>
      <c r="V16" s="49"/>
      <c r="W16" s="49"/>
      <c r="X16" s="49"/>
      <c r="Y16" s="49"/>
      <c r="Z16" s="120"/>
      <c r="AA16" s="49"/>
      <c r="AB16" s="49"/>
      <c r="AC16" s="49"/>
      <c r="AD16" s="49"/>
      <c r="AE16" s="120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76"/>
      <c r="B17" s="202"/>
      <c r="C17" s="189"/>
      <c r="D17" s="189"/>
      <c r="E17" s="189"/>
      <c r="F17" s="123"/>
      <c r="G17" s="49"/>
      <c r="H17" s="49"/>
      <c r="I17" s="49"/>
      <c r="J17" s="49"/>
      <c r="K17" s="120"/>
      <c r="L17" s="49"/>
      <c r="M17" s="49"/>
      <c r="N17" s="49"/>
      <c r="O17" s="49"/>
      <c r="P17" s="120"/>
      <c r="Q17" s="49"/>
      <c r="R17" s="49"/>
      <c r="S17" s="49"/>
      <c r="T17" s="49"/>
      <c r="U17" s="120"/>
      <c r="V17" s="49"/>
      <c r="W17" s="49"/>
      <c r="X17" s="49"/>
      <c r="Y17" s="49"/>
      <c r="Z17" s="120"/>
      <c r="AA17" s="49"/>
      <c r="AB17" s="49"/>
      <c r="AC17" s="49"/>
      <c r="AD17" s="49"/>
      <c r="AE17" s="120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76"/>
      <c r="B18" s="50"/>
      <c r="C18" s="189"/>
      <c r="D18" s="189"/>
      <c r="E18" s="189"/>
      <c r="F18" s="123"/>
      <c r="G18" s="49"/>
      <c r="H18" s="49"/>
      <c r="I18" s="49"/>
      <c r="J18" s="49"/>
      <c r="K18" s="120"/>
      <c r="L18" s="49"/>
      <c r="M18" s="49"/>
      <c r="N18" s="49"/>
      <c r="O18" s="49"/>
      <c r="P18" s="120"/>
      <c r="Q18" s="49"/>
      <c r="R18" s="49"/>
      <c r="S18" s="49"/>
      <c r="T18" s="49"/>
      <c r="U18" s="120"/>
      <c r="V18" s="49"/>
      <c r="W18" s="49"/>
      <c r="X18" s="49"/>
      <c r="Y18" s="49"/>
      <c r="Z18" s="120"/>
      <c r="AA18" s="49"/>
      <c r="AB18" s="49"/>
      <c r="AC18" s="49"/>
      <c r="AD18" s="49"/>
      <c r="AE18" s="120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76"/>
      <c r="B19" s="50"/>
      <c r="C19" s="195"/>
      <c r="D19" s="189"/>
      <c r="E19" s="189"/>
      <c r="F19" s="123"/>
      <c r="G19" s="49"/>
      <c r="H19" s="49"/>
      <c r="I19" s="49"/>
      <c r="J19" s="49"/>
      <c r="K19" s="120"/>
      <c r="L19" s="49"/>
      <c r="M19" s="49"/>
      <c r="N19" s="49"/>
      <c r="O19" s="49"/>
      <c r="P19" s="120"/>
      <c r="Q19" s="49"/>
      <c r="R19" s="49"/>
      <c r="S19" s="49"/>
      <c r="T19" s="49"/>
      <c r="U19" s="120"/>
      <c r="V19" s="49"/>
      <c r="W19" s="49"/>
      <c r="X19" s="49"/>
      <c r="Y19" s="49"/>
      <c r="Z19" s="120"/>
      <c r="AA19" s="49"/>
      <c r="AB19" s="49"/>
      <c r="AC19" s="49"/>
      <c r="AD19" s="49"/>
      <c r="AE19" s="120"/>
      <c r="AF19" s="3">
        <f>COUNTIF(D19:AE19,"ข")*2</f>
        <v>0</v>
      </c>
      <c r="AG19" s="3">
        <f>COUNTIF(D19:AF19,"ล")*2</f>
        <v>0</v>
      </c>
      <c r="AH19" s="3">
        <f>COUNTIF(D19:AG19,"ป")*2</f>
        <v>0</v>
      </c>
      <c r="AI19" s="3">
        <f>SUM(D19:AE19)</f>
        <v>0</v>
      </c>
    </row>
    <row r="20" spans="1:35" ht="19.899999999999999" customHeight="1">
      <c r="A20" s="176"/>
      <c r="B20" s="50"/>
      <c r="C20" s="189"/>
      <c r="D20" s="189"/>
      <c r="E20" s="189"/>
      <c r="F20" s="123"/>
      <c r="G20" s="49"/>
      <c r="H20" s="49"/>
      <c r="I20" s="49"/>
      <c r="J20" s="49"/>
      <c r="K20" s="120"/>
      <c r="L20" s="49"/>
      <c r="M20" s="49"/>
      <c r="N20" s="49"/>
      <c r="O20" s="49"/>
      <c r="P20" s="120"/>
      <c r="Q20" s="49"/>
      <c r="R20" s="49"/>
      <c r="S20" s="49"/>
      <c r="T20" s="49"/>
      <c r="U20" s="120"/>
      <c r="V20" s="49"/>
      <c r="W20" s="49"/>
      <c r="X20" s="49"/>
      <c r="Y20" s="49"/>
      <c r="Z20" s="120"/>
      <c r="AA20" s="49"/>
      <c r="AB20" s="49"/>
      <c r="AC20" s="49"/>
      <c r="AD20" s="49"/>
      <c r="AE20" s="120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76"/>
      <c r="B21" s="50"/>
      <c r="C21" s="189"/>
      <c r="D21" s="189"/>
      <c r="E21" s="189"/>
      <c r="F21" s="123"/>
      <c r="G21" s="49"/>
      <c r="H21" s="49"/>
      <c r="I21" s="49"/>
      <c r="J21" s="49"/>
      <c r="K21" s="120"/>
      <c r="L21" s="49"/>
      <c r="M21" s="49"/>
      <c r="N21" s="49"/>
      <c r="O21" s="49"/>
      <c r="P21" s="120"/>
      <c r="Q21" s="49"/>
      <c r="R21" s="49"/>
      <c r="S21" s="49"/>
      <c r="T21" s="49"/>
      <c r="U21" s="120"/>
      <c r="V21" s="49"/>
      <c r="W21" s="49"/>
      <c r="X21" s="49"/>
      <c r="Y21" s="49"/>
      <c r="Z21" s="120"/>
      <c r="AA21" s="49"/>
      <c r="AB21" s="49"/>
      <c r="AC21" s="49"/>
      <c r="AD21" s="49"/>
      <c r="AE21" s="120"/>
      <c r="AF21" s="3"/>
      <c r="AG21" s="3"/>
      <c r="AH21" s="3"/>
      <c r="AI21" s="3"/>
    </row>
    <row r="22" spans="1:35" ht="19.899999999999999" customHeight="1">
      <c r="A22" s="176"/>
      <c r="B22" s="50"/>
      <c r="C22" s="197"/>
      <c r="D22" s="189"/>
      <c r="E22" s="189"/>
      <c r="F22" s="123"/>
      <c r="G22" s="49"/>
      <c r="H22" s="49"/>
      <c r="I22" s="49"/>
      <c r="J22" s="49"/>
      <c r="K22" s="120"/>
      <c r="L22" s="49"/>
      <c r="M22" s="49"/>
      <c r="N22" s="49"/>
      <c r="O22" s="49"/>
      <c r="P22" s="120"/>
      <c r="Q22" s="49"/>
      <c r="R22" s="49"/>
      <c r="S22" s="49"/>
      <c r="T22" s="49"/>
      <c r="U22" s="120"/>
      <c r="V22" s="49"/>
      <c r="W22" s="49"/>
      <c r="X22" s="49"/>
      <c r="Y22" s="49"/>
      <c r="Z22" s="120"/>
      <c r="AA22" s="49"/>
      <c r="AB22" s="49"/>
      <c r="AC22" s="49"/>
      <c r="AD22" s="49"/>
      <c r="AE22" s="120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76"/>
      <c r="B23" s="50"/>
      <c r="C23" s="197"/>
      <c r="D23" s="197"/>
      <c r="E23" s="197"/>
      <c r="F23" s="123"/>
      <c r="G23" s="49"/>
      <c r="H23" s="49"/>
      <c r="I23" s="49"/>
      <c r="J23" s="49"/>
      <c r="K23" s="120"/>
      <c r="L23" s="49"/>
      <c r="M23" s="49"/>
      <c r="N23" s="49"/>
      <c r="O23" s="49"/>
      <c r="P23" s="120"/>
      <c r="Q23" s="49"/>
      <c r="R23" s="49"/>
      <c r="S23" s="49"/>
      <c r="T23" s="49"/>
      <c r="U23" s="120"/>
      <c r="V23" s="49"/>
      <c r="W23" s="49"/>
      <c r="X23" s="49"/>
      <c r="Y23" s="49"/>
      <c r="Z23" s="120"/>
      <c r="AA23" s="49"/>
      <c r="AB23" s="49"/>
      <c r="AC23" s="49"/>
      <c r="AD23" s="49"/>
      <c r="AE23" s="120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76"/>
      <c r="B24" s="50"/>
      <c r="C24" s="189"/>
      <c r="D24" s="189"/>
      <c r="E24" s="189"/>
      <c r="F24" s="123"/>
      <c r="G24" s="49"/>
      <c r="H24" s="49"/>
      <c r="I24" s="49"/>
      <c r="J24" s="49"/>
      <c r="K24" s="120"/>
      <c r="L24" s="49"/>
      <c r="M24" s="49"/>
      <c r="N24" s="49"/>
      <c r="O24" s="49"/>
      <c r="P24" s="120"/>
      <c r="Q24" s="49"/>
      <c r="R24" s="49"/>
      <c r="S24" s="49"/>
      <c r="T24" s="49"/>
      <c r="U24" s="120"/>
      <c r="V24" s="49"/>
      <c r="W24" s="49"/>
      <c r="X24" s="49"/>
      <c r="Y24" s="49"/>
      <c r="Z24" s="120"/>
      <c r="AA24" s="49"/>
      <c r="AB24" s="49"/>
      <c r="AC24" s="49"/>
      <c r="AD24" s="49"/>
      <c r="AE24" s="120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76"/>
      <c r="B25" s="50"/>
      <c r="C25" s="189"/>
      <c r="D25" s="189"/>
      <c r="E25" s="189"/>
      <c r="F25" s="123"/>
      <c r="G25" s="49"/>
      <c r="H25" s="49"/>
      <c r="I25" s="49"/>
      <c r="J25" s="49"/>
      <c r="K25" s="120"/>
      <c r="L25" s="49"/>
      <c r="M25" s="49"/>
      <c r="N25" s="49"/>
      <c r="O25" s="49"/>
      <c r="P25" s="120"/>
      <c r="Q25" s="49"/>
      <c r="R25" s="49"/>
      <c r="S25" s="49"/>
      <c r="T25" s="49"/>
      <c r="U25" s="120"/>
      <c r="V25" s="49"/>
      <c r="W25" s="49"/>
      <c r="X25" s="49"/>
      <c r="Y25" s="49"/>
      <c r="Z25" s="120"/>
      <c r="AA25" s="49"/>
      <c r="AB25" s="49"/>
      <c r="AC25" s="49"/>
      <c r="AD25" s="49"/>
      <c r="AE25" s="120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76"/>
      <c r="B26" s="50"/>
      <c r="C26" s="197"/>
      <c r="D26" s="197"/>
      <c r="E26" s="197"/>
      <c r="F26" s="123"/>
      <c r="G26" s="49"/>
      <c r="H26" s="49"/>
      <c r="I26" s="49"/>
      <c r="J26" s="49"/>
      <c r="K26" s="120"/>
      <c r="L26" s="49"/>
      <c r="M26" s="49"/>
      <c r="N26" s="49"/>
      <c r="O26" s="49"/>
      <c r="P26" s="120"/>
      <c r="Q26" s="49"/>
      <c r="R26" s="49"/>
      <c r="S26" s="49"/>
      <c r="T26" s="49"/>
      <c r="U26" s="120"/>
      <c r="V26" s="49"/>
      <c r="W26" s="49"/>
      <c r="X26" s="49"/>
      <c r="Y26" s="49"/>
      <c r="Z26" s="120"/>
      <c r="AA26" s="49"/>
      <c r="AB26" s="49"/>
      <c r="AC26" s="49"/>
      <c r="AD26" s="49"/>
      <c r="AE26" s="120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76"/>
      <c r="B27" s="202"/>
      <c r="C27" s="189"/>
      <c r="D27" s="189"/>
      <c r="E27" s="189"/>
      <c r="F27" s="123"/>
      <c r="G27" s="49"/>
      <c r="H27" s="49"/>
      <c r="I27" s="49"/>
      <c r="J27" s="49"/>
      <c r="K27" s="120"/>
      <c r="L27" s="49"/>
      <c r="M27" s="49"/>
      <c r="N27" s="49"/>
      <c r="O27" s="49"/>
      <c r="P27" s="120"/>
      <c r="Q27" s="49"/>
      <c r="R27" s="49"/>
      <c r="S27" s="49"/>
      <c r="T27" s="49"/>
      <c r="U27" s="120"/>
      <c r="V27" s="49"/>
      <c r="W27" s="49"/>
      <c r="X27" s="49"/>
      <c r="Y27" s="49"/>
      <c r="Z27" s="120"/>
      <c r="AA27" s="49"/>
      <c r="AB27" s="49"/>
      <c r="AC27" s="49"/>
      <c r="AD27" s="49"/>
      <c r="AE27" s="120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76"/>
      <c r="B28" s="202"/>
      <c r="C28" s="197"/>
      <c r="D28" s="197"/>
      <c r="E28" s="197"/>
      <c r="F28" s="123"/>
      <c r="G28" s="49"/>
      <c r="H28" s="49"/>
      <c r="I28" s="49"/>
      <c r="J28" s="49"/>
      <c r="K28" s="120"/>
      <c r="L28" s="49"/>
      <c r="M28" s="49"/>
      <c r="N28" s="49"/>
      <c r="O28" s="49"/>
      <c r="P28" s="120"/>
      <c r="Q28" s="49"/>
      <c r="R28" s="49"/>
      <c r="S28" s="49"/>
      <c r="T28" s="49"/>
      <c r="U28" s="120"/>
      <c r="V28" s="49"/>
      <c r="W28" s="49"/>
      <c r="X28" s="49"/>
      <c r="Y28" s="49"/>
      <c r="Z28" s="120"/>
      <c r="AA28" s="49"/>
      <c r="AB28" s="49"/>
      <c r="AC28" s="49"/>
      <c r="AD28" s="49"/>
      <c r="AE28" s="120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76"/>
      <c r="B29" s="202"/>
      <c r="C29" s="189"/>
      <c r="D29" s="189"/>
      <c r="E29" s="189"/>
      <c r="F29" s="123"/>
      <c r="G29" s="49"/>
      <c r="H29" s="49"/>
      <c r="I29" s="49"/>
      <c r="J29" s="49"/>
      <c r="K29" s="120"/>
      <c r="L29" s="49"/>
      <c r="M29" s="49"/>
      <c r="N29" s="49"/>
      <c r="O29" s="49"/>
      <c r="P29" s="120"/>
      <c r="Q29" s="49"/>
      <c r="R29" s="49"/>
      <c r="S29" s="49"/>
      <c r="T29" s="49"/>
      <c r="U29" s="120"/>
      <c r="V29" s="49"/>
      <c r="W29" s="49"/>
      <c r="X29" s="49"/>
      <c r="Y29" s="49"/>
      <c r="Z29" s="120"/>
      <c r="AA29" s="49"/>
      <c r="AB29" s="49"/>
      <c r="AC29" s="49"/>
      <c r="AD29" s="49"/>
      <c r="AE29" s="120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76"/>
      <c r="B30" s="202"/>
      <c r="C30" s="189"/>
      <c r="D30" s="189"/>
      <c r="E30" s="189"/>
      <c r="F30" s="123"/>
      <c r="G30" s="49"/>
      <c r="H30" s="49"/>
      <c r="I30" s="49"/>
      <c r="J30" s="49"/>
      <c r="K30" s="120"/>
      <c r="L30" s="49"/>
      <c r="M30" s="49"/>
      <c r="N30" s="49"/>
      <c r="O30" s="49"/>
      <c r="P30" s="120"/>
      <c r="Q30" s="49"/>
      <c r="R30" s="49"/>
      <c r="S30" s="49"/>
      <c r="T30" s="49"/>
      <c r="U30" s="120"/>
      <c r="V30" s="49"/>
      <c r="W30" s="49"/>
      <c r="X30" s="49"/>
      <c r="Y30" s="49"/>
      <c r="Z30" s="120"/>
      <c r="AA30" s="49"/>
      <c r="AB30" s="49"/>
      <c r="AC30" s="49"/>
      <c r="AD30" s="49"/>
      <c r="AE30" s="120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76"/>
      <c r="B31" s="202"/>
      <c r="C31" s="189"/>
      <c r="D31" s="196"/>
      <c r="E31" s="189"/>
      <c r="F31" s="123"/>
      <c r="G31" s="49"/>
      <c r="H31" s="49"/>
      <c r="I31" s="49"/>
      <c r="J31" s="49"/>
      <c r="K31" s="120"/>
      <c r="L31" s="49"/>
      <c r="M31" s="49"/>
      <c r="N31" s="49"/>
      <c r="O31" s="49"/>
      <c r="P31" s="120"/>
      <c r="Q31" s="49"/>
      <c r="R31" s="49"/>
      <c r="S31" s="49"/>
      <c r="T31" s="49"/>
      <c r="U31" s="120"/>
      <c r="V31" s="49"/>
      <c r="W31" s="49"/>
      <c r="X31" s="49"/>
      <c r="Y31" s="49"/>
      <c r="Z31" s="120"/>
      <c r="AA31" s="49"/>
      <c r="AB31" s="49"/>
      <c r="AC31" s="49"/>
      <c r="AD31" s="49"/>
      <c r="AE31" s="120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76"/>
      <c r="B32" s="202"/>
      <c r="C32" s="189"/>
      <c r="D32" s="196"/>
      <c r="E32" s="196"/>
      <c r="F32" s="123"/>
      <c r="G32" s="49"/>
      <c r="H32" s="49"/>
      <c r="I32" s="49"/>
      <c r="J32" s="49"/>
      <c r="K32" s="120"/>
      <c r="L32" s="49"/>
      <c r="M32" s="49"/>
      <c r="N32" s="49"/>
      <c r="O32" s="49"/>
      <c r="P32" s="120"/>
      <c r="Q32" s="49"/>
      <c r="R32" s="49"/>
      <c r="S32" s="49"/>
      <c r="T32" s="49"/>
      <c r="U32" s="120"/>
      <c r="V32" s="49"/>
      <c r="W32" s="49"/>
      <c r="X32" s="49"/>
      <c r="Y32" s="49"/>
      <c r="Z32" s="120"/>
      <c r="AA32" s="49"/>
      <c r="AB32" s="49"/>
      <c r="AC32" s="49"/>
      <c r="AD32" s="49"/>
      <c r="AE32" s="120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76"/>
      <c r="B33" s="202"/>
      <c r="C33" s="189"/>
      <c r="D33" s="196"/>
      <c r="E33" s="196"/>
      <c r="F33" s="123"/>
      <c r="G33" s="49"/>
      <c r="H33" s="49"/>
      <c r="I33" s="49"/>
      <c r="J33" s="49"/>
      <c r="K33" s="120"/>
      <c r="L33" s="49"/>
      <c r="M33" s="49"/>
      <c r="N33" s="49"/>
      <c r="O33" s="49"/>
      <c r="P33" s="120"/>
      <c r="Q33" s="49"/>
      <c r="R33" s="49"/>
      <c r="S33" s="49"/>
      <c r="T33" s="49"/>
      <c r="U33" s="120"/>
      <c r="V33" s="49"/>
      <c r="W33" s="49"/>
      <c r="X33" s="49"/>
      <c r="Y33" s="49"/>
      <c r="Z33" s="120"/>
      <c r="AA33" s="49"/>
      <c r="AB33" s="49"/>
      <c r="AC33" s="49"/>
      <c r="AD33" s="49"/>
      <c r="AE33" s="120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76"/>
      <c r="B34" s="202"/>
      <c r="C34" s="189"/>
      <c r="D34" s="196"/>
      <c r="E34" s="196"/>
      <c r="F34" s="123"/>
      <c r="G34" s="49"/>
      <c r="H34" s="49"/>
      <c r="I34" s="49"/>
      <c r="J34" s="49"/>
      <c r="K34" s="120"/>
      <c r="L34" s="49"/>
      <c r="M34" s="49"/>
      <c r="N34" s="49"/>
      <c r="O34" s="49"/>
      <c r="P34" s="120"/>
      <c r="Q34" s="49"/>
      <c r="R34" s="49"/>
      <c r="S34" s="49"/>
      <c r="T34" s="49"/>
      <c r="U34" s="120"/>
      <c r="V34" s="49"/>
      <c r="W34" s="49"/>
      <c r="X34" s="49"/>
      <c r="Y34" s="49"/>
      <c r="Z34" s="120"/>
      <c r="AA34" s="49"/>
      <c r="AB34" s="49"/>
      <c r="AC34" s="49"/>
      <c r="AD34" s="49"/>
      <c r="AE34" s="120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76"/>
      <c r="B35" s="202"/>
      <c r="C35" s="189"/>
      <c r="D35" s="196"/>
      <c r="E35" s="196"/>
      <c r="F35" s="123"/>
      <c r="G35" s="49"/>
      <c r="H35" s="49"/>
      <c r="I35" s="49"/>
      <c r="J35" s="49"/>
      <c r="K35" s="120"/>
      <c r="L35" s="49"/>
      <c r="M35" s="49"/>
      <c r="N35" s="49"/>
      <c r="O35" s="49"/>
      <c r="P35" s="120"/>
      <c r="Q35" s="49"/>
      <c r="R35" s="49"/>
      <c r="S35" s="49"/>
      <c r="T35" s="49"/>
      <c r="U35" s="120"/>
      <c r="V35" s="49"/>
      <c r="W35" s="49"/>
      <c r="X35" s="49"/>
      <c r="Y35" s="49"/>
      <c r="Z35" s="120"/>
      <c r="AA35" s="49"/>
      <c r="AB35" s="49"/>
      <c r="AC35" s="49"/>
      <c r="AD35" s="49"/>
      <c r="AE35" s="120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76"/>
      <c r="B36" s="202"/>
      <c r="C36" s="189"/>
      <c r="D36" s="196"/>
      <c r="E36" s="196"/>
      <c r="F36" s="123"/>
      <c r="G36" s="49"/>
      <c r="H36" s="49"/>
      <c r="I36" s="49"/>
      <c r="J36" s="49"/>
      <c r="K36" s="120"/>
      <c r="L36" s="49"/>
      <c r="M36" s="49"/>
      <c r="N36" s="49"/>
      <c r="O36" s="49"/>
      <c r="P36" s="120"/>
      <c r="Q36" s="49"/>
      <c r="R36" s="49"/>
      <c r="S36" s="49"/>
      <c r="T36" s="49"/>
      <c r="U36" s="120"/>
      <c r="V36" s="49"/>
      <c r="W36" s="49"/>
      <c r="X36" s="49"/>
      <c r="Y36" s="49"/>
      <c r="Z36" s="120"/>
      <c r="AA36" s="49"/>
      <c r="AB36" s="49"/>
      <c r="AC36" s="49"/>
      <c r="AD36" s="49"/>
      <c r="AE36" s="120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76"/>
      <c r="B37" s="202"/>
      <c r="C37" s="189"/>
      <c r="D37" s="196"/>
      <c r="E37" s="196"/>
      <c r="F37" s="123"/>
      <c r="G37" s="49"/>
      <c r="H37" s="49"/>
      <c r="I37" s="49"/>
      <c r="J37" s="49"/>
      <c r="K37" s="120"/>
      <c r="L37" s="49"/>
      <c r="M37" s="49"/>
      <c r="N37" s="49"/>
      <c r="O37" s="49"/>
      <c r="P37" s="120"/>
      <c r="Q37" s="49"/>
      <c r="R37" s="49"/>
      <c r="S37" s="49"/>
      <c r="T37" s="49"/>
      <c r="U37" s="120"/>
      <c r="V37" s="49"/>
      <c r="W37" s="49"/>
      <c r="X37" s="49"/>
      <c r="Y37" s="49"/>
      <c r="Z37" s="120"/>
      <c r="AA37" s="49"/>
      <c r="AB37" s="49"/>
      <c r="AC37" s="49"/>
      <c r="AD37" s="49"/>
      <c r="AE37" s="120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76"/>
      <c r="B38" s="202"/>
      <c r="C38" s="189"/>
      <c r="D38" s="196"/>
      <c r="E38" s="196"/>
      <c r="F38" s="123"/>
      <c r="G38" s="49"/>
      <c r="H38" s="49"/>
      <c r="I38" s="49"/>
      <c r="J38" s="49"/>
      <c r="K38" s="120"/>
      <c r="L38" s="49"/>
      <c r="M38" s="49"/>
      <c r="N38" s="49"/>
      <c r="O38" s="49"/>
      <c r="P38" s="120"/>
      <c r="Q38" s="49"/>
      <c r="R38" s="49"/>
      <c r="S38" s="49"/>
      <c r="T38" s="49"/>
      <c r="U38" s="120"/>
      <c r="V38" s="49"/>
      <c r="W38" s="49"/>
      <c r="X38" s="49"/>
      <c r="Y38" s="49"/>
      <c r="Z38" s="120"/>
      <c r="AA38" s="49"/>
      <c r="AB38" s="49"/>
      <c r="AC38" s="49"/>
      <c r="AD38" s="49"/>
      <c r="AE38" s="120"/>
    </row>
    <row r="39" spans="1:35" ht="19.899999999999999" customHeight="1">
      <c r="A39" s="176"/>
      <c r="B39" s="202"/>
      <c r="C39" s="189"/>
      <c r="D39" s="196"/>
      <c r="E39" s="196"/>
      <c r="F39" s="123"/>
      <c r="G39" s="49"/>
      <c r="H39" s="49"/>
      <c r="I39" s="49"/>
      <c r="J39" s="49"/>
      <c r="K39" s="120"/>
      <c r="L39" s="49"/>
      <c r="M39" s="49"/>
      <c r="N39" s="49"/>
      <c r="O39" s="49"/>
      <c r="P39" s="120"/>
      <c r="Q39" s="49"/>
      <c r="R39" s="49"/>
      <c r="S39" s="49"/>
      <c r="T39" s="49"/>
      <c r="U39" s="120"/>
      <c r="V39" s="49"/>
      <c r="W39" s="49"/>
      <c r="X39" s="49"/>
      <c r="Y39" s="49"/>
      <c r="Z39" s="120"/>
      <c r="AA39" s="49"/>
      <c r="AB39" s="49"/>
      <c r="AC39" s="49"/>
      <c r="AD39" s="49"/>
      <c r="AE39" s="120"/>
    </row>
    <row r="40" spans="1:35" ht="19.899999999999999" customHeight="1">
      <c r="A40" s="176"/>
      <c r="B40" s="50"/>
      <c r="C40" s="189"/>
      <c r="D40" s="196"/>
      <c r="E40" s="196"/>
      <c r="F40" s="123"/>
      <c r="G40" s="49"/>
      <c r="H40" s="49"/>
      <c r="I40" s="49"/>
      <c r="J40" s="49"/>
      <c r="K40" s="120"/>
      <c r="L40" s="49"/>
      <c r="M40" s="49"/>
      <c r="N40" s="49"/>
      <c r="O40" s="49"/>
      <c r="P40" s="120"/>
      <c r="Q40" s="49"/>
      <c r="R40" s="49"/>
      <c r="S40" s="49"/>
      <c r="T40" s="49"/>
      <c r="U40" s="120"/>
      <c r="V40" s="49"/>
      <c r="W40" s="49"/>
      <c r="X40" s="49"/>
      <c r="Y40" s="49"/>
      <c r="Z40" s="120"/>
      <c r="AA40" s="49"/>
      <c r="AB40" s="49"/>
      <c r="AC40" s="49"/>
      <c r="AD40" s="49"/>
      <c r="AE40" s="120"/>
    </row>
    <row r="41" spans="1:35" ht="19.899999999999999" customHeight="1">
      <c r="A41" s="176"/>
      <c r="B41" s="50"/>
      <c r="C41" s="189"/>
      <c r="D41" s="196"/>
      <c r="E41" s="196"/>
      <c r="F41" s="123"/>
      <c r="G41" s="49"/>
      <c r="H41" s="49"/>
      <c r="I41" s="49"/>
      <c r="J41" s="49"/>
      <c r="K41" s="120"/>
      <c r="L41" s="49"/>
      <c r="M41" s="49"/>
      <c r="N41" s="49"/>
      <c r="O41" s="49"/>
      <c r="P41" s="120"/>
      <c r="Q41" s="49"/>
      <c r="R41" s="49"/>
      <c r="S41" s="49"/>
      <c r="T41" s="49"/>
      <c r="U41" s="120"/>
      <c r="V41" s="49"/>
      <c r="W41" s="49"/>
      <c r="X41" s="49"/>
      <c r="Y41" s="49"/>
      <c r="Z41" s="120"/>
      <c r="AA41" s="49"/>
      <c r="AB41" s="49"/>
      <c r="AC41" s="49"/>
      <c r="AD41" s="49"/>
      <c r="AE41" s="120"/>
    </row>
    <row r="42" spans="1:35" ht="19.899999999999999" customHeight="1">
      <c r="A42" s="176"/>
      <c r="B42" s="50"/>
      <c r="C42" s="189"/>
      <c r="D42" s="196"/>
      <c r="E42" s="196"/>
      <c r="F42" s="123"/>
      <c r="G42" s="49"/>
      <c r="H42" s="49"/>
      <c r="I42" s="49"/>
      <c r="J42" s="49"/>
      <c r="K42" s="120"/>
      <c r="L42" s="49"/>
      <c r="M42" s="49"/>
      <c r="N42" s="49"/>
      <c r="O42" s="49"/>
      <c r="P42" s="120"/>
      <c r="Q42" s="49"/>
      <c r="R42" s="49"/>
      <c r="S42" s="49"/>
      <c r="T42" s="49"/>
      <c r="U42" s="120"/>
      <c r="V42" s="49"/>
      <c r="W42" s="49"/>
      <c r="X42" s="49"/>
      <c r="Y42" s="49"/>
      <c r="Z42" s="120"/>
      <c r="AA42" s="49"/>
      <c r="AB42" s="49"/>
      <c r="AC42" s="49"/>
      <c r="AD42" s="49"/>
      <c r="AE42" s="120"/>
    </row>
    <row r="43" spans="1:35" ht="19.899999999999999" customHeight="1"/>
    <row r="44" spans="1:35" ht="19.899999999999999" customHeight="1"/>
    <row r="45" spans="1:35" ht="19.899999999999999" customHeight="1"/>
    <row r="46" spans="1:35" ht="19.899999999999999" customHeight="1"/>
    <row r="47" spans="1:35" ht="19.899999999999999" customHeight="1"/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39">
    <mergeCell ref="H7:H8"/>
    <mergeCell ref="I7:I8"/>
    <mergeCell ref="M7:M8"/>
    <mergeCell ref="N7:N8"/>
    <mergeCell ref="AF5:AI5"/>
    <mergeCell ref="AF6:AF7"/>
    <mergeCell ref="AG6:AG7"/>
    <mergeCell ref="AH6:AH7"/>
    <mergeCell ref="AA6:AE6"/>
    <mergeCell ref="AE7:AE8"/>
    <mergeCell ref="AA5:AE5"/>
    <mergeCell ref="C6:F6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G6:K6"/>
    <mergeCell ref="C7:E8"/>
    <mergeCell ref="A4:AE4"/>
    <mergeCell ref="A5:A8"/>
    <mergeCell ref="V6:Z6"/>
    <mergeCell ref="Z7:Z8"/>
    <mergeCell ref="Q5:U5"/>
    <mergeCell ref="L5:P5"/>
    <mergeCell ref="G5:K5"/>
    <mergeCell ref="U7:U8"/>
    <mergeCell ref="L6:P6"/>
    <mergeCell ref="Q6:U6"/>
    <mergeCell ref="C5:F5"/>
    <mergeCell ref="V5:Z5"/>
    <mergeCell ref="F7:F8"/>
    <mergeCell ref="K7:K8"/>
    <mergeCell ref="P7:P8"/>
  </mergeCells>
  <pageMargins left="0.51181102362204722" right="0.31496062992125984" top="0.15748031496062992" bottom="0.15748031496062992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2020-03-11T02:39:02Z</cp:lastPrinted>
  <dcterms:created xsi:type="dcterms:W3CDTF">2016-07-19T04:48:12Z</dcterms:created>
  <dcterms:modified xsi:type="dcterms:W3CDTF">2021-02-23T08:33:40Z</dcterms:modified>
</cp:coreProperties>
</file>