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570" windowHeight="9810" firstSheet="2" activeTab="2"/>
  </bookViews>
  <sheets>
    <sheet name="มาตรฐานวิชาเอก" sheetId="10" r:id="rId1"/>
    <sheet name="ข้อมูลอัตรากำลัง 10 มิ.ย. 67" sheetId="9" r:id="rId2"/>
    <sheet name="แบบรายงานข้อมูลนักเรียน" sheetId="8" r:id="rId3"/>
    <sheet name="เครื่องมือการจัดเก็บข้อมูล" sheetId="1" r:id="rId4"/>
    <sheet name="คำอธิบาย" sheetId="2" r:id="rId5"/>
    <sheet name="ตัวอย่าง 1" sheetId="3" r:id="rId6"/>
    <sheet name="ตัวอย่าง 2" sheetId="4" r:id="rId7"/>
    <sheet name="ตัวอย่าง 3" sheetId="5" r:id="rId8"/>
    <sheet name="ตัวอย่าง 4" sheetId="6" r:id="rId9"/>
    <sheet name="ตัวอย่าง 5" sheetId="7" r:id="rId10"/>
    <sheet name="Sheet1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'ข้อมูลอัตรากำลัง 10 มิ.ย. 67'!$A$9:$CR$103</definedName>
    <definedName name="Level">[1]ปริมาณงาน!#REF!</definedName>
    <definedName name="Location" localSheetId="1">[2]List!$C$2:$C$7</definedName>
    <definedName name="Location" localSheetId="0">[3]เมนู!$C$2:$C$7</definedName>
    <definedName name="Location">[4]List!$C$2:$C$7</definedName>
    <definedName name="name">#REF!</definedName>
    <definedName name="_xlnm.Print_Area" localSheetId="2">แบบรายงานข้อมูลนักเรียน!$A$1:$K$39</definedName>
    <definedName name="_xlnm.Print_Titles" localSheetId="1">'ข้อมูลอัตรากำลัง 10 มิ.ย. 67'!$6:$8</definedName>
    <definedName name="_xlnm.Print_Titles" localSheetId="3">เครื่องมือการจัดเก็บข้อมูล!$16:$20</definedName>
    <definedName name="_xlnm.Print_Titles" localSheetId="5">'ตัวอย่าง 1'!$18:$22</definedName>
    <definedName name="_xlnm.Print_Titles" localSheetId="6">'ตัวอย่าง 2'!$18:$22</definedName>
    <definedName name="_xlnm.Print_Titles" localSheetId="7">'ตัวอย่าง 3'!$18:$22</definedName>
    <definedName name="_xlnm.Print_Titles" localSheetId="8">'ตัวอย่าง 4'!$18:$22</definedName>
    <definedName name="_xlnm.Print_Titles" localSheetId="9">'ตัวอย่าง 5'!$18:$22</definedName>
    <definedName name="Special" localSheetId="1">[2]List!$E$2:$E$13</definedName>
    <definedName name="Special" localSheetId="0">[3]เมนู!$E$2:$E$11</definedName>
    <definedName name="Special">[4]List!$E$2:$E$13</definedName>
    <definedName name="tee">#REF!</definedName>
    <definedName name="test">#REF!</definedName>
    <definedName name="Type" localSheetId="1">[2]List!$A$2:$A$8</definedName>
    <definedName name="Type" localSheetId="0">[5]เมนู!$A$2:$A$7</definedName>
    <definedName name="Type">[4]List!$A$2:$A$8</definedName>
    <definedName name="แจ้งโรงเรียน">#REF!</definedName>
    <definedName name="ใช้แจ้งโรงเรียน">[1]ปริมาณงาน!#REF!</definedName>
    <definedName name="ปรับใช้">[1]ปริมาณงาน!#REF!</definedName>
    <definedName name="เรียงชื่อตามจ">#REF!</definedName>
    <definedName name="สพท" localSheetId="1">[2]List!$H$1:$H$247</definedName>
    <definedName name="สพท" localSheetId="0">[5]เมนู!$H$1:$H$227</definedName>
    <definedName name="สพท">[4]List!$H$1:$H$247</definedName>
    <definedName name="สำรอง">[1]ปริมาณงาน!#REF!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F102" i="9" l="1"/>
  <c r="CE102" i="9"/>
  <c r="CD102" i="9"/>
  <c r="CC102" i="9"/>
  <c r="CB102" i="9"/>
  <c r="BY102" i="9"/>
  <c r="BX102" i="9"/>
  <c r="BV102" i="9"/>
  <c r="BU102" i="9"/>
  <c r="BL102" i="9"/>
  <c r="BK102" i="9"/>
  <c r="BJ102" i="9"/>
  <c r="BI102" i="9"/>
  <c r="AW102" i="9"/>
  <c r="AV102" i="9"/>
  <c r="AR102" i="9"/>
  <c r="AP102" i="9"/>
  <c r="AN102" i="9"/>
  <c r="AL102" i="9"/>
  <c r="AJ102" i="9"/>
  <c r="AH102" i="9"/>
  <c r="AD102" i="9"/>
  <c r="AB102" i="9"/>
  <c r="Z102" i="9"/>
  <c r="X102" i="9"/>
  <c r="V102" i="9"/>
  <c r="T102" i="9"/>
  <c r="P102" i="9"/>
  <c r="N102" i="9"/>
  <c r="L102" i="9"/>
  <c r="BO101" i="9"/>
  <c r="BZ101" i="9" s="1"/>
  <c r="BN101" i="9"/>
  <c r="BM101" i="9"/>
  <c r="BP101" i="9" s="1"/>
  <c r="AY101" i="9"/>
  <c r="AT101" i="9"/>
  <c r="AZ101" i="9" s="1"/>
  <c r="AS101" i="9"/>
  <c r="AQ101" i="9"/>
  <c r="AO101" i="9"/>
  <c r="AM101" i="9"/>
  <c r="AK101" i="9"/>
  <c r="AI101" i="9"/>
  <c r="AF101" i="9"/>
  <c r="AE101" i="9"/>
  <c r="AC101" i="9"/>
  <c r="AA101" i="9"/>
  <c r="Y101" i="9"/>
  <c r="W101" i="9"/>
  <c r="U101" i="9"/>
  <c r="R101" i="9"/>
  <c r="Q101" i="9"/>
  <c r="O101" i="9"/>
  <c r="M101" i="9"/>
  <c r="BO100" i="9"/>
  <c r="BZ100" i="9" s="1"/>
  <c r="BN100" i="9"/>
  <c r="BM100" i="9"/>
  <c r="AY100" i="9"/>
  <c r="AT100" i="9"/>
  <c r="BA100" i="9" s="1"/>
  <c r="BE100" i="9" s="1"/>
  <c r="AS100" i="9"/>
  <c r="AQ100" i="9"/>
  <c r="AO100" i="9"/>
  <c r="AM100" i="9"/>
  <c r="AK100" i="9"/>
  <c r="AI100" i="9"/>
  <c r="AF100" i="9"/>
  <c r="AE100" i="9"/>
  <c r="AC100" i="9"/>
  <c r="AA100" i="9"/>
  <c r="Y100" i="9"/>
  <c r="W100" i="9"/>
  <c r="U100" i="9"/>
  <c r="R100" i="9"/>
  <c r="Q100" i="9"/>
  <c r="O100" i="9"/>
  <c r="M100" i="9"/>
  <c r="BN99" i="9"/>
  <c r="BM99" i="9"/>
  <c r="AX99" i="9"/>
  <c r="AY99" i="9" s="1"/>
  <c r="AT99" i="9"/>
  <c r="AZ99" i="9" s="1"/>
  <c r="AS99" i="9"/>
  <c r="AQ99" i="9"/>
  <c r="AO99" i="9"/>
  <c r="AM99" i="9"/>
  <c r="AK99" i="9"/>
  <c r="AI99" i="9"/>
  <c r="AF99" i="9"/>
  <c r="AE99" i="9"/>
  <c r="AC99" i="9"/>
  <c r="AA99" i="9"/>
  <c r="Y99" i="9"/>
  <c r="W99" i="9"/>
  <c r="U99" i="9"/>
  <c r="R99" i="9"/>
  <c r="Q99" i="9"/>
  <c r="O99" i="9"/>
  <c r="M99" i="9"/>
  <c r="BZ98" i="9"/>
  <c r="BO98" i="9"/>
  <c r="BN98" i="9"/>
  <c r="BM98" i="9"/>
  <c r="AY98" i="9"/>
  <c r="AT98" i="9"/>
  <c r="BA98" i="9" s="1"/>
  <c r="BE98" i="9" s="1"/>
  <c r="AS98" i="9"/>
  <c r="AQ98" i="9"/>
  <c r="AO98" i="9"/>
  <c r="AM98" i="9"/>
  <c r="AK98" i="9"/>
  <c r="AI98" i="9"/>
  <c r="AF98" i="9"/>
  <c r="AE98" i="9"/>
  <c r="AC98" i="9"/>
  <c r="AA98" i="9"/>
  <c r="Y98" i="9"/>
  <c r="W98" i="9"/>
  <c r="U98" i="9"/>
  <c r="R98" i="9"/>
  <c r="Q98" i="9"/>
  <c r="O98" i="9"/>
  <c r="M98" i="9"/>
  <c r="BZ97" i="9"/>
  <c r="BO97" i="9"/>
  <c r="BN97" i="9"/>
  <c r="BM97" i="9"/>
  <c r="AY97" i="9"/>
  <c r="AT97" i="9"/>
  <c r="BB97" i="9" s="1"/>
  <c r="BF97" i="9" s="1"/>
  <c r="AS97" i="9"/>
  <c r="AQ97" i="9"/>
  <c r="AO97" i="9"/>
  <c r="AM97" i="9"/>
  <c r="AK97" i="9"/>
  <c r="AI97" i="9"/>
  <c r="AF97" i="9"/>
  <c r="AE97" i="9"/>
  <c r="AC97" i="9"/>
  <c r="AA97" i="9"/>
  <c r="Y97" i="9"/>
  <c r="W97" i="9"/>
  <c r="U97" i="9"/>
  <c r="R97" i="9"/>
  <c r="Q97" i="9"/>
  <c r="O97" i="9"/>
  <c r="M97" i="9"/>
  <c r="BO96" i="9"/>
  <c r="BN96" i="9"/>
  <c r="BM96" i="9"/>
  <c r="AX96" i="9"/>
  <c r="AT96" i="9"/>
  <c r="AS96" i="9"/>
  <c r="AQ96" i="9"/>
  <c r="AO96" i="9"/>
  <c r="AM96" i="9"/>
  <c r="AK96" i="9"/>
  <c r="AI96" i="9"/>
  <c r="AF96" i="9"/>
  <c r="AE96" i="9"/>
  <c r="AC96" i="9"/>
  <c r="AA96" i="9"/>
  <c r="Y96" i="9"/>
  <c r="W96" i="9"/>
  <c r="U96" i="9"/>
  <c r="R96" i="9"/>
  <c r="Q96" i="9"/>
  <c r="O96" i="9"/>
  <c r="M96" i="9"/>
  <c r="BZ95" i="9"/>
  <c r="BO95" i="9"/>
  <c r="BN95" i="9"/>
  <c r="BM95" i="9"/>
  <c r="AY95" i="9"/>
  <c r="AT95" i="9"/>
  <c r="AZ95" i="9" s="1"/>
  <c r="AS95" i="9"/>
  <c r="AQ95" i="9"/>
  <c r="AO95" i="9"/>
  <c r="AM95" i="9"/>
  <c r="AK95" i="9"/>
  <c r="AI95" i="9"/>
  <c r="AF95" i="9"/>
  <c r="AE95" i="9"/>
  <c r="AC95" i="9"/>
  <c r="AA95" i="9"/>
  <c r="Y95" i="9"/>
  <c r="W95" i="9"/>
  <c r="U95" i="9"/>
  <c r="R95" i="9"/>
  <c r="BB95" i="9" s="1"/>
  <c r="BF95" i="9" s="1"/>
  <c r="Q95" i="9"/>
  <c r="O95" i="9"/>
  <c r="M95" i="9"/>
  <c r="BO94" i="9"/>
  <c r="BZ94" i="9" s="1"/>
  <c r="BN94" i="9"/>
  <c r="BM94" i="9"/>
  <c r="AY94" i="9"/>
  <c r="AT94" i="9"/>
  <c r="AS94" i="9"/>
  <c r="AQ94" i="9"/>
  <c r="AO94" i="9"/>
  <c r="AM94" i="9"/>
  <c r="AK94" i="9"/>
  <c r="AI94" i="9"/>
  <c r="AF94" i="9"/>
  <c r="AE94" i="9"/>
  <c r="AC94" i="9"/>
  <c r="AA94" i="9"/>
  <c r="Y94" i="9"/>
  <c r="W94" i="9"/>
  <c r="U94" i="9"/>
  <c r="R94" i="9"/>
  <c r="Q94" i="9"/>
  <c r="O94" i="9"/>
  <c r="M94" i="9"/>
  <c r="BO93" i="9"/>
  <c r="BZ93" i="9" s="1"/>
  <c r="BN93" i="9"/>
  <c r="BM93" i="9"/>
  <c r="AY93" i="9"/>
  <c r="AT93" i="9"/>
  <c r="BA93" i="9" s="1"/>
  <c r="BE93" i="9" s="1"/>
  <c r="AS93" i="9"/>
  <c r="AQ93" i="9"/>
  <c r="AO93" i="9"/>
  <c r="AM93" i="9"/>
  <c r="AK93" i="9"/>
  <c r="AI93" i="9"/>
  <c r="AF93" i="9"/>
  <c r="AE93" i="9"/>
  <c r="AC93" i="9"/>
  <c r="AA93" i="9"/>
  <c r="Y93" i="9"/>
  <c r="W93" i="9"/>
  <c r="AG93" i="9" s="1"/>
  <c r="U93" i="9"/>
  <c r="R93" i="9"/>
  <c r="Q93" i="9"/>
  <c r="O93" i="9"/>
  <c r="M93" i="9"/>
  <c r="BO92" i="9"/>
  <c r="BZ92" i="9" s="1"/>
  <c r="BN92" i="9"/>
  <c r="BM92" i="9"/>
  <c r="BP92" i="9" s="1"/>
  <c r="AY92" i="9"/>
  <c r="AT92" i="9"/>
  <c r="BA92" i="9" s="1"/>
  <c r="BE92" i="9" s="1"/>
  <c r="AS92" i="9"/>
  <c r="AQ92" i="9"/>
  <c r="AO92" i="9"/>
  <c r="AM92" i="9"/>
  <c r="AK92" i="9"/>
  <c r="AI92" i="9"/>
  <c r="AF92" i="9"/>
  <c r="AE92" i="9"/>
  <c r="AC92" i="9"/>
  <c r="AA92" i="9"/>
  <c r="Y92" i="9"/>
  <c r="W92" i="9"/>
  <c r="U92" i="9"/>
  <c r="R92" i="9"/>
  <c r="Q92" i="9"/>
  <c r="O92" i="9"/>
  <c r="M92" i="9"/>
  <c r="BO91" i="9"/>
  <c r="BZ91" i="9" s="1"/>
  <c r="BN91" i="9"/>
  <c r="BM91" i="9"/>
  <c r="AY91" i="9"/>
  <c r="AT91" i="9"/>
  <c r="BA91" i="9" s="1"/>
  <c r="BE91" i="9" s="1"/>
  <c r="AS91" i="9"/>
  <c r="AQ91" i="9"/>
  <c r="AO91" i="9"/>
  <c r="AM91" i="9"/>
  <c r="AK91" i="9"/>
  <c r="AI91" i="9"/>
  <c r="AF91" i="9"/>
  <c r="AE91" i="9"/>
  <c r="AC91" i="9"/>
  <c r="AA91" i="9"/>
  <c r="Y91" i="9"/>
  <c r="W91" i="9"/>
  <c r="U91" i="9"/>
  <c r="R91" i="9"/>
  <c r="Q91" i="9"/>
  <c r="O91" i="9"/>
  <c r="M91" i="9"/>
  <c r="AU91" i="9" s="1"/>
  <c r="BN90" i="9"/>
  <c r="BM90" i="9"/>
  <c r="AY90" i="9"/>
  <c r="AX90" i="9"/>
  <c r="BO90" i="9" s="1"/>
  <c r="BZ90" i="9" s="1"/>
  <c r="AT90" i="9"/>
  <c r="AZ90" i="9" s="1"/>
  <c r="BD90" i="9" s="1"/>
  <c r="AS90" i="9"/>
  <c r="AQ90" i="9"/>
  <c r="AO90" i="9"/>
  <c r="AM90" i="9"/>
  <c r="AK90" i="9"/>
  <c r="AI90" i="9"/>
  <c r="AF90" i="9"/>
  <c r="AE90" i="9"/>
  <c r="AC90" i="9"/>
  <c r="AA90" i="9"/>
  <c r="Y90" i="9"/>
  <c r="W90" i="9"/>
  <c r="U90" i="9"/>
  <c r="R90" i="9"/>
  <c r="Q90" i="9"/>
  <c r="O90" i="9"/>
  <c r="M90" i="9"/>
  <c r="BO89" i="9"/>
  <c r="BN89" i="9"/>
  <c r="BM89" i="9"/>
  <c r="AY89" i="9"/>
  <c r="AT89" i="9"/>
  <c r="BA89" i="9" s="1"/>
  <c r="BE89" i="9" s="1"/>
  <c r="AS89" i="9"/>
  <c r="AQ89" i="9"/>
  <c r="AO89" i="9"/>
  <c r="AM89" i="9"/>
  <c r="AK89" i="9"/>
  <c r="AI89" i="9"/>
  <c r="AF89" i="9"/>
  <c r="AE89" i="9"/>
  <c r="AC89" i="9"/>
  <c r="AA89" i="9"/>
  <c r="Y89" i="9"/>
  <c r="W89" i="9"/>
  <c r="U89" i="9"/>
  <c r="R89" i="9"/>
  <c r="Q89" i="9"/>
  <c r="O89" i="9"/>
  <c r="M89" i="9"/>
  <c r="BZ88" i="9"/>
  <c r="BO88" i="9"/>
  <c r="BN88" i="9"/>
  <c r="BM88" i="9"/>
  <c r="AY88" i="9"/>
  <c r="AT88" i="9"/>
  <c r="AS88" i="9"/>
  <c r="AQ88" i="9"/>
  <c r="AO88" i="9"/>
  <c r="AM88" i="9"/>
  <c r="AK88" i="9"/>
  <c r="AI88" i="9"/>
  <c r="AF88" i="9"/>
  <c r="AE88" i="9"/>
  <c r="AC88" i="9"/>
  <c r="AA88" i="9"/>
  <c r="Y88" i="9"/>
  <c r="W88" i="9"/>
  <c r="U88" i="9"/>
  <c r="R88" i="9"/>
  <c r="Q88" i="9"/>
  <c r="O88" i="9"/>
  <c r="M88" i="9"/>
  <c r="BO87" i="9"/>
  <c r="BZ87" i="9" s="1"/>
  <c r="BN87" i="9"/>
  <c r="BM87" i="9"/>
  <c r="BQ87" i="9" s="1"/>
  <c r="AY87" i="9"/>
  <c r="AT87" i="9"/>
  <c r="AZ87" i="9" s="1"/>
  <c r="AS87" i="9"/>
  <c r="AQ87" i="9"/>
  <c r="AO87" i="9"/>
  <c r="AM87" i="9"/>
  <c r="AK87" i="9"/>
  <c r="AI87" i="9"/>
  <c r="AF87" i="9"/>
  <c r="AE87" i="9"/>
  <c r="AC87" i="9"/>
  <c r="AA87" i="9"/>
  <c r="Y87" i="9"/>
  <c r="W87" i="9"/>
  <c r="U87" i="9"/>
  <c r="R87" i="9"/>
  <c r="Q87" i="9"/>
  <c r="O87" i="9"/>
  <c r="M87" i="9"/>
  <c r="BO86" i="9"/>
  <c r="BN86" i="9"/>
  <c r="BM86" i="9"/>
  <c r="AY86" i="9"/>
  <c r="AT86" i="9"/>
  <c r="BA86" i="9" s="1"/>
  <c r="BE86" i="9" s="1"/>
  <c r="AS86" i="9"/>
  <c r="AQ86" i="9"/>
  <c r="AO86" i="9"/>
  <c r="AM86" i="9"/>
  <c r="AK86" i="9"/>
  <c r="AI86" i="9"/>
  <c r="AF86" i="9"/>
  <c r="AE86" i="9"/>
  <c r="AC86" i="9"/>
  <c r="AA86" i="9"/>
  <c r="Y86" i="9"/>
  <c r="W86" i="9"/>
  <c r="AG86" i="9" s="1"/>
  <c r="U86" i="9"/>
  <c r="R86" i="9"/>
  <c r="Q86" i="9"/>
  <c r="O86" i="9"/>
  <c r="M86" i="9"/>
  <c r="BO85" i="9"/>
  <c r="BN85" i="9"/>
  <c r="BM85" i="9"/>
  <c r="AY85" i="9"/>
  <c r="AT85" i="9"/>
  <c r="BA85" i="9" s="1"/>
  <c r="BE85" i="9" s="1"/>
  <c r="AS85" i="9"/>
  <c r="AQ85" i="9"/>
  <c r="AO85" i="9"/>
  <c r="AM85" i="9"/>
  <c r="AK85" i="9"/>
  <c r="AI85" i="9"/>
  <c r="AF85" i="9"/>
  <c r="AE85" i="9"/>
  <c r="AC85" i="9"/>
  <c r="AA85" i="9"/>
  <c r="Y85" i="9"/>
  <c r="W85" i="9"/>
  <c r="U85" i="9"/>
  <c r="R85" i="9"/>
  <c r="Q85" i="9"/>
  <c r="O85" i="9"/>
  <c r="M85" i="9"/>
  <c r="AU85" i="9" s="1"/>
  <c r="BN84" i="9"/>
  <c r="BM84" i="9"/>
  <c r="AZ84" i="9"/>
  <c r="AX84" i="9"/>
  <c r="BO84" i="9" s="1"/>
  <c r="AT84" i="9"/>
  <c r="AS84" i="9"/>
  <c r="AQ84" i="9"/>
  <c r="AO84" i="9"/>
  <c r="AM84" i="9"/>
  <c r="AK84" i="9"/>
  <c r="AI84" i="9"/>
  <c r="AF84" i="9"/>
  <c r="AE84" i="9"/>
  <c r="AC84" i="9"/>
  <c r="AA84" i="9"/>
  <c r="Y84" i="9"/>
  <c r="W84" i="9"/>
  <c r="U84" i="9"/>
  <c r="R84" i="9"/>
  <c r="Q84" i="9"/>
  <c r="O84" i="9"/>
  <c r="M84" i="9"/>
  <c r="AU84" i="9" s="1"/>
  <c r="BO83" i="9"/>
  <c r="BN83" i="9"/>
  <c r="BM83" i="9"/>
  <c r="BQ83" i="9" s="1"/>
  <c r="AY83" i="9"/>
  <c r="AT83" i="9"/>
  <c r="AZ83" i="9" s="1"/>
  <c r="BD83" i="9" s="1"/>
  <c r="AS83" i="9"/>
  <c r="AQ83" i="9"/>
  <c r="AO83" i="9"/>
  <c r="AM83" i="9"/>
  <c r="AK83" i="9"/>
  <c r="AI83" i="9"/>
  <c r="AF83" i="9"/>
  <c r="AE83" i="9"/>
  <c r="AC83" i="9"/>
  <c r="AA83" i="9"/>
  <c r="Y83" i="9"/>
  <c r="W83" i="9"/>
  <c r="U83" i="9"/>
  <c r="R83" i="9"/>
  <c r="Q83" i="9"/>
  <c r="O83" i="9"/>
  <c r="M83" i="9"/>
  <c r="AU83" i="9" s="1"/>
  <c r="BN82" i="9"/>
  <c r="BM82" i="9"/>
  <c r="AX82" i="9"/>
  <c r="AT82" i="9"/>
  <c r="AS82" i="9"/>
  <c r="AQ82" i="9"/>
  <c r="AO82" i="9"/>
  <c r="AM82" i="9"/>
  <c r="AK82" i="9"/>
  <c r="AI82" i="9"/>
  <c r="AF82" i="9"/>
  <c r="AE82" i="9"/>
  <c r="AC82" i="9"/>
  <c r="AA82" i="9"/>
  <c r="Y82" i="9"/>
  <c r="W82" i="9"/>
  <c r="U82" i="9"/>
  <c r="R82" i="9"/>
  <c r="Q82" i="9"/>
  <c r="O82" i="9"/>
  <c r="M82" i="9"/>
  <c r="BZ81" i="9"/>
  <c r="CA81" i="9" s="1"/>
  <c r="BO81" i="9"/>
  <c r="BS81" i="9" s="1"/>
  <c r="BN81" i="9"/>
  <c r="BM81" i="9"/>
  <c r="BF81" i="9"/>
  <c r="AY81" i="9"/>
  <c r="AT81" i="9"/>
  <c r="AZ81" i="9" s="1"/>
  <c r="BD81" i="9" s="1"/>
  <c r="AS81" i="9"/>
  <c r="AQ81" i="9"/>
  <c r="AO81" i="9"/>
  <c r="AM81" i="9"/>
  <c r="AK81" i="9"/>
  <c r="AI81" i="9"/>
  <c r="AF81" i="9"/>
  <c r="AE81" i="9"/>
  <c r="AC81" i="9"/>
  <c r="AA81" i="9"/>
  <c r="Y81" i="9"/>
  <c r="W81" i="9"/>
  <c r="U81" i="9"/>
  <c r="AG81" i="9" s="1"/>
  <c r="R81" i="9"/>
  <c r="Q81" i="9"/>
  <c r="O81" i="9"/>
  <c r="M81" i="9"/>
  <c r="AU81" i="9" s="1"/>
  <c r="BO80" i="9"/>
  <c r="BZ80" i="9" s="1"/>
  <c r="BN80" i="9"/>
  <c r="BM80" i="9"/>
  <c r="AY80" i="9"/>
  <c r="AT80" i="9"/>
  <c r="BA80" i="9" s="1"/>
  <c r="BE80" i="9" s="1"/>
  <c r="AS80" i="9"/>
  <c r="AQ80" i="9"/>
  <c r="AO80" i="9"/>
  <c r="AM80" i="9"/>
  <c r="AK80" i="9"/>
  <c r="AI80" i="9"/>
  <c r="AF80" i="9"/>
  <c r="AE80" i="9"/>
  <c r="AC80" i="9"/>
  <c r="AA80" i="9"/>
  <c r="Y80" i="9"/>
  <c r="W80" i="9"/>
  <c r="U80" i="9"/>
  <c r="R80" i="9"/>
  <c r="Q80" i="9"/>
  <c r="O80" i="9"/>
  <c r="M80" i="9"/>
  <c r="AU80" i="9" s="1"/>
  <c r="BO79" i="9"/>
  <c r="BZ79" i="9" s="1"/>
  <c r="BN79" i="9"/>
  <c r="BM79" i="9"/>
  <c r="AY79" i="9"/>
  <c r="AT79" i="9"/>
  <c r="AZ79" i="9" s="1"/>
  <c r="BQ79" i="9" s="1"/>
  <c r="AS79" i="9"/>
  <c r="AQ79" i="9"/>
  <c r="AO79" i="9"/>
  <c r="AM79" i="9"/>
  <c r="AK79" i="9"/>
  <c r="AI79" i="9"/>
  <c r="AF79" i="9"/>
  <c r="AE79" i="9"/>
  <c r="AC79" i="9"/>
  <c r="AA79" i="9"/>
  <c r="Y79" i="9"/>
  <c r="W79" i="9"/>
  <c r="U79" i="9"/>
  <c r="R79" i="9"/>
  <c r="BB79" i="9" s="1"/>
  <c r="Q79" i="9"/>
  <c r="O79" i="9"/>
  <c r="M79" i="9"/>
  <c r="BO78" i="9"/>
  <c r="BN78" i="9"/>
  <c r="BM78" i="9"/>
  <c r="AY78" i="9"/>
  <c r="AT78" i="9"/>
  <c r="BA78" i="9" s="1"/>
  <c r="BE78" i="9" s="1"/>
  <c r="AS78" i="9"/>
  <c r="AQ78" i="9"/>
  <c r="AO78" i="9"/>
  <c r="AM78" i="9"/>
  <c r="AK78" i="9"/>
  <c r="AI78" i="9"/>
  <c r="AF78" i="9"/>
  <c r="AE78" i="9"/>
  <c r="AC78" i="9"/>
  <c r="AA78" i="9"/>
  <c r="Y78" i="9"/>
  <c r="W78" i="9"/>
  <c r="U78" i="9"/>
  <c r="R78" i="9"/>
  <c r="Q78" i="9"/>
  <c r="O78" i="9"/>
  <c r="M78" i="9"/>
  <c r="AU78" i="9" s="1"/>
  <c r="BO77" i="9"/>
  <c r="BZ77" i="9" s="1"/>
  <c r="BN77" i="9"/>
  <c r="BM77" i="9"/>
  <c r="AY77" i="9"/>
  <c r="AX77" i="9"/>
  <c r="AT77" i="9"/>
  <c r="BA77" i="9" s="1"/>
  <c r="BE77" i="9" s="1"/>
  <c r="AS77" i="9"/>
  <c r="AQ77" i="9"/>
  <c r="AO77" i="9"/>
  <c r="AM77" i="9"/>
  <c r="AK77" i="9"/>
  <c r="AI77" i="9"/>
  <c r="AF77" i="9"/>
  <c r="AE77" i="9"/>
  <c r="AC77" i="9"/>
  <c r="AA77" i="9"/>
  <c r="Y77" i="9"/>
  <c r="W77" i="9"/>
  <c r="AG77" i="9" s="1"/>
  <c r="U77" i="9"/>
  <c r="R77" i="9"/>
  <c r="Q77" i="9"/>
  <c r="O77" i="9"/>
  <c r="M77" i="9"/>
  <c r="BZ76" i="9"/>
  <c r="BO76" i="9"/>
  <c r="BN76" i="9"/>
  <c r="BM76" i="9"/>
  <c r="AY76" i="9"/>
  <c r="AT76" i="9"/>
  <c r="AZ76" i="9" s="1"/>
  <c r="BD76" i="9" s="1"/>
  <c r="AS76" i="9"/>
  <c r="AQ76" i="9"/>
  <c r="AO76" i="9"/>
  <c r="AM76" i="9"/>
  <c r="AK76" i="9"/>
  <c r="AI76" i="9"/>
  <c r="AF76" i="9"/>
  <c r="AE76" i="9"/>
  <c r="AC76" i="9"/>
  <c r="AA76" i="9"/>
  <c r="Y76" i="9"/>
  <c r="W76" i="9"/>
  <c r="U76" i="9"/>
  <c r="R76" i="9"/>
  <c r="Q76" i="9"/>
  <c r="O76" i="9"/>
  <c r="M76" i="9"/>
  <c r="BO75" i="9"/>
  <c r="BZ75" i="9" s="1"/>
  <c r="BN75" i="9"/>
  <c r="BP75" i="9" s="1"/>
  <c r="BM75" i="9"/>
  <c r="AY75" i="9"/>
  <c r="AT75" i="9"/>
  <c r="BA75" i="9" s="1"/>
  <c r="BE75" i="9" s="1"/>
  <c r="AS75" i="9"/>
  <c r="AQ75" i="9"/>
  <c r="AO75" i="9"/>
  <c r="AM75" i="9"/>
  <c r="AK75" i="9"/>
  <c r="AI75" i="9"/>
  <c r="AF75" i="9"/>
  <c r="AE75" i="9"/>
  <c r="AC75" i="9"/>
  <c r="AA75" i="9"/>
  <c r="Y75" i="9"/>
  <c r="W75" i="9"/>
  <c r="U75" i="9"/>
  <c r="R75" i="9"/>
  <c r="Q75" i="9"/>
  <c r="O75" i="9"/>
  <c r="M75" i="9"/>
  <c r="BO74" i="9"/>
  <c r="BN74" i="9"/>
  <c r="BM74" i="9"/>
  <c r="AY74" i="9"/>
  <c r="AT74" i="9"/>
  <c r="BA74" i="9" s="1"/>
  <c r="BE74" i="9" s="1"/>
  <c r="AS74" i="9"/>
  <c r="AQ74" i="9"/>
  <c r="AO74" i="9"/>
  <c r="AM74" i="9"/>
  <c r="AK74" i="9"/>
  <c r="AI74" i="9"/>
  <c r="AF74" i="9"/>
  <c r="AE74" i="9"/>
  <c r="AC74" i="9"/>
  <c r="AA74" i="9"/>
  <c r="Y74" i="9"/>
  <c r="W74" i="9"/>
  <c r="U74" i="9"/>
  <c r="R74" i="9"/>
  <c r="Q74" i="9"/>
  <c r="O74" i="9"/>
  <c r="M74" i="9"/>
  <c r="BN73" i="9"/>
  <c r="BM73" i="9"/>
  <c r="AX73" i="9"/>
  <c r="AT73" i="9"/>
  <c r="BA73" i="9" s="1"/>
  <c r="BE73" i="9" s="1"/>
  <c r="AS73" i="9"/>
  <c r="AQ73" i="9"/>
  <c r="AO73" i="9"/>
  <c r="AM73" i="9"/>
  <c r="AK73" i="9"/>
  <c r="AI73" i="9"/>
  <c r="AF73" i="9"/>
  <c r="AE73" i="9"/>
  <c r="AC73" i="9"/>
  <c r="AA73" i="9"/>
  <c r="Y73" i="9"/>
  <c r="W73" i="9"/>
  <c r="U73" i="9"/>
  <c r="R73" i="9"/>
  <c r="Q73" i="9"/>
  <c r="O73" i="9"/>
  <c r="M73" i="9"/>
  <c r="AU73" i="9" s="1"/>
  <c r="BO72" i="9"/>
  <c r="BN72" i="9"/>
  <c r="BR72" i="9" s="1"/>
  <c r="BM72" i="9"/>
  <c r="AY72" i="9"/>
  <c r="AX72" i="9"/>
  <c r="AT72" i="9"/>
  <c r="BA72" i="9" s="1"/>
  <c r="BE72" i="9" s="1"/>
  <c r="AS72" i="9"/>
  <c r="AQ72" i="9"/>
  <c r="AO72" i="9"/>
  <c r="AM72" i="9"/>
  <c r="AK72" i="9"/>
  <c r="AI72" i="9"/>
  <c r="AF72" i="9"/>
  <c r="AE72" i="9"/>
  <c r="AC72" i="9"/>
  <c r="AA72" i="9"/>
  <c r="Y72" i="9"/>
  <c r="W72" i="9"/>
  <c r="U72" i="9"/>
  <c r="R72" i="9"/>
  <c r="Q72" i="9"/>
  <c r="O72" i="9"/>
  <c r="M72" i="9"/>
  <c r="BZ71" i="9"/>
  <c r="BO71" i="9"/>
  <c r="BN71" i="9"/>
  <c r="BM71" i="9"/>
  <c r="BP71" i="9" s="1"/>
  <c r="AY71" i="9"/>
  <c r="AT71" i="9"/>
  <c r="BA71" i="9" s="1"/>
  <c r="BE71" i="9" s="1"/>
  <c r="AS71" i="9"/>
  <c r="AQ71" i="9"/>
  <c r="AO71" i="9"/>
  <c r="AM71" i="9"/>
  <c r="AK71" i="9"/>
  <c r="AI71" i="9"/>
  <c r="AF71" i="9"/>
  <c r="AE71" i="9"/>
  <c r="AC71" i="9"/>
  <c r="AA71" i="9"/>
  <c r="Y71" i="9"/>
  <c r="W71" i="9"/>
  <c r="AG71" i="9" s="1"/>
  <c r="U71" i="9"/>
  <c r="R71" i="9"/>
  <c r="Q71" i="9"/>
  <c r="O71" i="9"/>
  <c r="M71" i="9"/>
  <c r="BO70" i="9"/>
  <c r="BN70" i="9"/>
  <c r="BM70" i="9"/>
  <c r="AY70" i="9"/>
  <c r="AT70" i="9"/>
  <c r="AZ70" i="9" s="1"/>
  <c r="BQ70" i="9" s="1"/>
  <c r="AS70" i="9"/>
  <c r="AQ70" i="9"/>
  <c r="AO70" i="9"/>
  <c r="AM70" i="9"/>
  <c r="AK70" i="9"/>
  <c r="AI70" i="9"/>
  <c r="AF70" i="9"/>
  <c r="AE70" i="9"/>
  <c r="AC70" i="9"/>
  <c r="AA70" i="9"/>
  <c r="Y70" i="9"/>
  <c r="W70" i="9"/>
  <c r="U70" i="9"/>
  <c r="R70" i="9"/>
  <c r="Q70" i="9"/>
  <c r="O70" i="9"/>
  <c r="M70" i="9"/>
  <c r="BO69" i="9"/>
  <c r="BN69" i="9"/>
  <c r="BM69" i="9"/>
  <c r="AY69" i="9"/>
  <c r="AT69" i="9"/>
  <c r="BA69" i="9" s="1"/>
  <c r="BE69" i="9" s="1"/>
  <c r="AS69" i="9"/>
  <c r="AQ69" i="9"/>
  <c r="AO69" i="9"/>
  <c r="AM69" i="9"/>
  <c r="AK69" i="9"/>
  <c r="AI69" i="9"/>
  <c r="AF69" i="9"/>
  <c r="AE69" i="9"/>
  <c r="AC69" i="9"/>
  <c r="AA69" i="9"/>
  <c r="Y69" i="9"/>
  <c r="W69" i="9"/>
  <c r="U69" i="9"/>
  <c r="R69" i="9"/>
  <c r="Q69" i="9"/>
  <c r="O69" i="9"/>
  <c r="M69" i="9"/>
  <c r="AU69" i="9" s="1"/>
  <c r="BO68" i="9"/>
  <c r="BN68" i="9"/>
  <c r="BM68" i="9"/>
  <c r="AY68" i="9"/>
  <c r="AT68" i="9"/>
  <c r="AS68" i="9"/>
  <c r="AQ68" i="9"/>
  <c r="AO68" i="9"/>
  <c r="AM68" i="9"/>
  <c r="AK68" i="9"/>
  <c r="AI68" i="9"/>
  <c r="AF68" i="9"/>
  <c r="AE68" i="9"/>
  <c r="AC68" i="9"/>
  <c r="AA68" i="9"/>
  <c r="Y68" i="9"/>
  <c r="W68" i="9"/>
  <c r="U68" i="9"/>
  <c r="AG68" i="9" s="1"/>
  <c r="R68" i="9"/>
  <c r="Q68" i="9"/>
  <c r="O68" i="9"/>
  <c r="M68" i="9"/>
  <c r="AU68" i="9" s="1"/>
  <c r="BO67" i="9"/>
  <c r="BZ67" i="9" s="1"/>
  <c r="BN67" i="9"/>
  <c r="BM67" i="9"/>
  <c r="AY67" i="9"/>
  <c r="AT67" i="9"/>
  <c r="AZ67" i="9" s="1"/>
  <c r="AS67" i="9"/>
  <c r="AQ67" i="9"/>
  <c r="AO67" i="9"/>
  <c r="AM67" i="9"/>
  <c r="AK67" i="9"/>
  <c r="AI67" i="9"/>
  <c r="AF67" i="9"/>
  <c r="AE67" i="9"/>
  <c r="AC67" i="9"/>
  <c r="AA67" i="9"/>
  <c r="Y67" i="9"/>
  <c r="W67" i="9"/>
  <c r="U67" i="9"/>
  <c r="R67" i="9"/>
  <c r="Q67" i="9"/>
  <c r="O67" i="9"/>
  <c r="M67" i="9"/>
  <c r="AU67" i="9" s="1"/>
  <c r="BO66" i="9"/>
  <c r="BZ66" i="9" s="1"/>
  <c r="BN66" i="9"/>
  <c r="BM66" i="9"/>
  <c r="AY66" i="9"/>
  <c r="AT66" i="9"/>
  <c r="AS66" i="9"/>
  <c r="AQ66" i="9"/>
  <c r="AO66" i="9"/>
  <c r="AM66" i="9"/>
  <c r="AK66" i="9"/>
  <c r="AI66" i="9"/>
  <c r="AF66" i="9"/>
  <c r="AE66" i="9"/>
  <c r="AC66" i="9"/>
  <c r="AA66" i="9"/>
  <c r="Y66" i="9"/>
  <c r="W66" i="9"/>
  <c r="U66" i="9"/>
  <c r="R66" i="9"/>
  <c r="Q66" i="9"/>
  <c r="O66" i="9"/>
  <c r="M66" i="9"/>
  <c r="AU66" i="9" s="1"/>
  <c r="BO65" i="9"/>
  <c r="BZ65" i="9" s="1"/>
  <c r="BN65" i="9"/>
  <c r="BR65" i="9" s="1"/>
  <c r="BM65" i="9"/>
  <c r="AY65" i="9"/>
  <c r="AT65" i="9"/>
  <c r="BA65" i="9" s="1"/>
  <c r="BE65" i="9" s="1"/>
  <c r="AS65" i="9"/>
  <c r="AQ65" i="9"/>
  <c r="AO65" i="9"/>
  <c r="AM65" i="9"/>
  <c r="AK65" i="9"/>
  <c r="AI65" i="9"/>
  <c r="AF65" i="9"/>
  <c r="AE65" i="9"/>
  <c r="AC65" i="9"/>
  <c r="AA65" i="9"/>
  <c r="Y65" i="9"/>
  <c r="W65" i="9"/>
  <c r="U65" i="9"/>
  <c r="R65" i="9"/>
  <c r="Q65" i="9"/>
  <c r="O65" i="9"/>
  <c r="M65" i="9"/>
  <c r="AU65" i="9" s="1"/>
  <c r="BO64" i="9"/>
  <c r="BZ64" i="9" s="1"/>
  <c r="BN64" i="9"/>
  <c r="BM64" i="9"/>
  <c r="AY64" i="9"/>
  <c r="AT64" i="9"/>
  <c r="BA64" i="9" s="1"/>
  <c r="BE64" i="9" s="1"/>
  <c r="AS64" i="9"/>
  <c r="AQ64" i="9"/>
  <c r="AO64" i="9"/>
  <c r="AM64" i="9"/>
  <c r="AK64" i="9"/>
  <c r="AI64" i="9"/>
  <c r="AF64" i="9"/>
  <c r="AE64" i="9"/>
  <c r="AC64" i="9"/>
  <c r="AA64" i="9"/>
  <c r="Y64" i="9"/>
  <c r="W64" i="9"/>
  <c r="U64" i="9"/>
  <c r="R64" i="9"/>
  <c r="Q64" i="9"/>
  <c r="O64" i="9"/>
  <c r="M64" i="9"/>
  <c r="BO63" i="9"/>
  <c r="BZ63" i="9" s="1"/>
  <c r="BN63" i="9"/>
  <c r="BM63" i="9"/>
  <c r="AY63" i="9"/>
  <c r="AT63" i="9"/>
  <c r="BA63" i="9" s="1"/>
  <c r="BE63" i="9" s="1"/>
  <c r="AS63" i="9"/>
  <c r="AQ63" i="9"/>
  <c r="AO63" i="9"/>
  <c r="AM63" i="9"/>
  <c r="AK63" i="9"/>
  <c r="AI63" i="9"/>
  <c r="AF63" i="9"/>
  <c r="BB63" i="9" s="1"/>
  <c r="BF63" i="9" s="1"/>
  <c r="AE63" i="9"/>
  <c r="AC63" i="9"/>
  <c r="AA63" i="9"/>
  <c r="Y63" i="9"/>
  <c r="W63" i="9"/>
  <c r="U63" i="9"/>
  <c r="R63" i="9"/>
  <c r="Q63" i="9"/>
  <c r="O63" i="9"/>
  <c r="M63" i="9"/>
  <c r="AU63" i="9" s="1"/>
  <c r="BO62" i="9"/>
  <c r="BZ62" i="9" s="1"/>
  <c r="BN62" i="9"/>
  <c r="BM62" i="9"/>
  <c r="AY62" i="9"/>
  <c r="AT62" i="9"/>
  <c r="AZ62" i="9" s="1"/>
  <c r="BD62" i="9" s="1"/>
  <c r="AS62" i="9"/>
  <c r="AQ62" i="9"/>
  <c r="AO62" i="9"/>
  <c r="AM62" i="9"/>
  <c r="AK62" i="9"/>
  <c r="AI62" i="9"/>
  <c r="AF62" i="9"/>
  <c r="AE62" i="9"/>
  <c r="AC62" i="9"/>
  <c r="AA62" i="9"/>
  <c r="Y62" i="9"/>
  <c r="W62" i="9"/>
  <c r="U62" i="9"/>
  <c r="R62" i="9"/>
  <c r="Q62" i="9"/>
  <c r="O62" i="9"/>
  <c r="M62" i="9"/>
  <c r="BO61" i="9"/>
  <c r="BZ61" i="9" s="1"/>
  <c r="BN61" i="9"/>
  <c r="BM61" i="9"/>
  <c r="AY61" i="9"/>
  <c r="AT61" i="9"/>
  <c r="BA61" i="9" s="1"/>
  <c r="BE61" i="9" s="1"/>
  <c r="AS61" i="9"/>
  <c r="AQ61" i="9"/>
  <c r="AO61" i="9"/>
  <c r="AM61" i="9"/>
  <c r="AK61" i="9"/>
  <c r="AI61" i="9"/>
  <c r="AF61" i="9"/>
  <c r="AE61" i="9"/>
  <c r="AC61" i="9"/>
  <c r="AA61" i="9"/>
  <c r="Y61" i="9"/>
  <c r="W61" i="9"/>
  <c r="U61" i="9"/>
  <c r="AG61" i="9" s="1"/>
  <c r="R61" i="9"/>
  <c r="Q61" i="9"/>
  <c r="O61" i="9"/>
  <c r="M61" i="9"/>
  <c r="BO60" i="9"/>
  <c r="BN60" i="9"/>
  <c r="BM60" i="9"/>
  <c r="BA60" i="9"/>
  <c r="BE60" i="9" s="1"/>
  <c r="AY60" i="9"/>
  <c r="AT60" i="9"/>
  <c r="AZ60" i="9" s="1"/>
  <c r="AS60" i="9"/>
  <c r="AQ60" i="9"/>
  <c r="AO60" i="9"/>
  <c r="AM60" i="9"/>
  <c r="AK60" i="9"/>
  <c r="AI60" i="9"/>
  <c r="AF60" i="9"/>
  <c r="AE60" i="9"/>
  <c r="AC60" i="9"/>
  <c r="AA60" i="9"/>
  <c r="Y60" i="9"/>
  <c r="W60" i="9"/>
  <c r="U60" i="9"/>
  <c r="AG60" i="9" s="1"/>
  <c r="R60" i="9"/>
  <c r="Q60" i="9"/>
  <c r="O60" i="9"/>
  <c r="M60" i="9"/>
  <c r="BO59" i="9"/>
  <c r="BZ59" i="9" s="1"/>
  <c r="BN59" i="9"/>
  <c r="BM59" i="9"/>
  <c r="AY59" i="9"/>
  <c r="AT59" i="9"/>
  <c r="AZ59" i="9" s="1"/>
  <c r="AS59" i="9"/>
  <c r="AQ59" i="9"/>
  <c r="AO59" i="9"/>
  <c r="AM59" i="9"/>
  <c r="AK59" i="9"/>
  <c r="AI59" i="9"/>
  <c r="AF59" i="9"/>
  <c r="AE59" i="9"/>
  <c r="AC59" i="9"/>
  <c r="AA59" i="9"/>
  <c r="Y59" i="9"/>
  <c r="W59" i="9"/>
  <c r="U59" i="9"/>
  <c r="R59" i="9"/>
  <c r="Q59" i="9"/>
  <c r="O59" i="9"/>
  <c r="M59" i="9"/>
  <c r="AU59" i="9" s="1"/>
  <c r="BO58" i="9"/>
  <c r="BZ58" i="9" s="1"/>
  <c r="BN58" i="9"/>
  <c r="BM58" i="9"/>
  <c r="AY58" i="9"/>
  <c r="AT58" i="9"/>
  <c r="AZ58" i="9" s="1"/>
  <c r="BD58" i="9" s="1"/>
  <c r="AS58" i="9"/>
  <c r="AQ58" i="9"/>
  <c r="AO58" i="9"/>
  <c r="AM58" i="9"/>
  <c r="AK58" i="9"/>
  <c r="AI58" i="9"/>
  <c r="AF58" i="9"/>
  <c r="AE58" i="9"/>
  <c r="AC58" i="9"/>
  <c r="AA58" i="9"/>
  <c r="Y58" i="9"/>
  <c r="W58" i="9"/>
  <c r="U58" i="9"/>
  <c r="AG58" i="9" s="1"/>
  <c r="R58" i="9"/>
  <c r="Q58" i="9"/>
  <c r="O58" i="9"/>
  <c r="M58" i="9"/>
  <c r="BN57" i="9"/>
  <c r="BM57" i="9"/>
  <c r="BA57" i="9"/>
  <c r="BE57" i="9" s="1"/>
  <c r="AX57" i="9"/>
  <c r="BO57" i="9" s="1"/>
  <c r="AT57" i="9"/>
  <c r="AZ57" i="9" s="1"/>
  <c r="AS57" i="9"/>
  <c r="AQ57" i="9"/>
  <c r="AO57" i="9"/>
  <c r="AM57" i="9"/>
  <c r="AK57" i="9"/>
  <c r="AI57" i="9"/>
  <c r="AF57" i="9"/>
  <c r="AE57" i="9"/>
  <c r="AC57" i="9"/>
  <c r="AA57" i="9"/>
  <c r="Y57" i="9"/>
  <c r="W57" i="9"/>
  <c r="U57" i="9"/>
  <c r="R57" i="9"/>
  <c r="Q57" i="9"/>
  <c r="O57" i="9"/>
  <c r="M57" i="9"/>
  <c r="BO56" i="9"/>
  <c r="BZ56" i="9" s="1"/>
  <c r="BN56" i="9"/>
  <c r="BM56" i="9"/>
  <c r="AY56" i="9"/>
  <c r="AT56" i="9"/>
  <c r="BA56" i="9" s="1"/>
  <c r="BE56" i="9" s="1"/>
  <c r="AS56" i="9"/>
  <c r="AQ56" i="9"/>
  <c r="AO56" i="9"/>
  <c r="AM56" i="9"/>
  <c r="AK56" i="9"/>
  <c r="AI56" i="9"/>
  <c r="AF56" i="9"/>
  <c r="AE56" i="9"/>
  <c r="AC56" i="9"/>
  <c r="AA56" i="9"/>
  <c r="Y56" i="9"/>
  <c r="W56" i="9"/>
  <c r="U56" i="9"/>
  <c r="AG56" i="9" s="1"/>
  <c r="R56" i="9"/>
  <c r="Q56" i="9"/>
  <c r="O56" i="9"/>
  <c r="M56" i="9"/>
  <c r="AU56" i="9" s="1"/>
  <c r="BN55" i="9"/>
  <c r="BM55" i="9"/>
  <c r="AX55" i="9"/>
  <c r="AT55" i="9"/>
  <c r="AZ55" i="9" s="1"/>
  <c r="AS55" i="9"/>
  <c r="AQ55" i="9"/>
  <c r="AO55" i="9"/>
  <c r="AM55" i="9"/>
  <c r="AK55" i="9"/>
  <c r="AI55" i="9"/>
  <c r="AF55" i="9"/>
  <c r="AE55" i="9"/>
  <c r="AC55" i="9"/>
  <c r="AA55" i="9"/>
  <c r="Y55" i="9"/>
  <c r="W55" i="9"/>
  <c r="U55" i="9"/>
  <c r="AG55" i="9" s="1"/>
  <c r="R55" i="9"/>
  <c r="Q55" i="9"/>
  <c r="O55" i="9"/>
  <c r="M55" i="9"/>
  <c r="BO54" i="9"/>
  <c r="BZ54" i="9" s="1"/>
  <c r="BN54" i="9"/>
  <c r="BM54" i="9"/>
  <c r="AY54" i="9"/>
  <c r="AT54" i="9"/>
  <c r="BA54" i="9" s="1"/>
  <c r="BE54" i="9" s="1"/>
  <c r="AS54" i="9"/>
  <c r="AQ54" i="9"/>
  <c r="AO54" i="9"/>
  <c r="AM54" i="9"/>
  <c r="AK54" i="9"/>
  <c r="AI54" i="9"/>
  <c r="AF54" i="9"/>
  <c r="AE54" i="9"/>
  <c r="AC54" i="9"/>
  <c r="AA54" i="9"/>
  <c r="Y54" i="9"/>
  <c r="W54" i="9"/>
  <c r="AG54" i="9" s="1"/>
  <c r="U54" i="9"/>
  <c r="R54" i="9"/>
  <c r="Q54" i="9"/>
  <c r="O54" i="9"/>
  <c r="M54" i="9"/>
  <c r="BO53" i="9"/>
  <c r="BZ53" i="9" s="1"/>
  <c r="BN53" i="9"/>
  <c r="BM53" i="9"/>
  <c r="BP53" i="9" s="1"/>
  <c r="AY53" i="9"/>
  <c r="AT53" i="9"/>
  <c r="BA53" i="9" s="1"/>
  <c r="BE53" i="9" s="1"/>
  <c r="AS53" i="9"/>
  <c r="AQ53" i="9"/>
  <c r="AO53" i="9"/>
  <c r="AM53" i="9"/>
  <c r="AK53" i="9"/>
  <c r="AI53" i="9"/>
  <c r="AF53" i="9"/>
  <c r="AE53" i="9"/>
  <c r="AC53" i="9"/>
  <c r="AA53" i="9"/>
  <c r="Y53" i="9"/>
  <c r="W53" i="9"/>
  <c r="U53" i="9"/>
  <c r="AG53" i="9" s="1"/>
  <c r="R53" i="9"/>
  <c r="Q53" i="9"/>
  <c r="O53" i="9"/>
  <c r="M53" i="9"/>
  <c r="AU53" i="9" s="1"/>
  <c r="BO52" i="9"/>
  <c r="BS52" i="9" s="1"/>
  <c r="BN52" i="9"/>
  <c r="BM52" i="9"/>
  <c r="BF52" i="9"/>
  <c r="AY52" i="9"/>
  <c r="AT52" i="9"/>
  <c r="AZ52" i="9" s="1"/>
  <c r="AS52" i="9"/>
  <c r="AQ52" i="9"/>
  <c r="AO52" i="9"/>
  <c r="AM52" i="9"/>
  <c r="AK52" i="9"/>
  <c r="AI52" i="9"/>
  <c r="AF52" i="9"/>
  <c r="AE52" i="9"/>
  <c r="AC52" i="9"/>
  <c r="AA52" i="9"/>
  <c r="Y52" i="9"/>
  <c r="W52" i="9"/>
  <c r="U52" i="9"/>
  <c r="R52" i="9"/>
  <c r="Q52" i="9"/>
  <c r="O52" i="9"/>
  <c r="M52" i="9"/>
  <c r="BO51" i="9"/>
  <c r="BZ51" i="9" s="1"/>
  <c r="BN51" i="9"/>
  <c r="BP51" i="9" s="1"/>
  <c r="AY51" i="9"/>
  <c r="AT51" i="9"/>
  <c r="AS51" i="9"/>
  <c r="AQ51" i="9"/>
  <c r="AO51" i="9"/>
  <c r="AM51" i="9"/>
  <c r="AK51" i="9"/>
  <c r="AI51" i="9"/>
  <c r="AF51" i="9"/>
  <c r="AE51" i="9"/>
  <c r="AC51" i="9"/>
  <c r="AA51" i="9"/>
  <c r="Y51" i="9"/>
  <c r="W51" i="9"/>
  <c r="U51" i="9"/>
  <c r="AG51" i="9" s="1"/>
  <c r="R51" i="9"/>
  <c r="Q51" i="9"/>
  <c r="O51" i="9"/>
  <c r="M51" i="9"/>
  <c r="AU51" i="9" s="1"/>
  <c r="BO50" i="9"/>
  <c r="BZ50" i="9" s="1"/>
  <c r="BN50" i="9"/>
  <c r="BM50" i="9"/>
  <c r="AY50" i="9"/>
  <c r="AT50" i="9"/>
  <c r="AS50" i="9"/>
  <c r="AQ50" i="9"/>
  <c r="AO50" i="9"/>
  <c r="AM50" i="9"/>
  <c r="AK50" i="9"/>
  <c r="AI50" i="9"/>
  <c r="AF50" i="9"/>
  <c r="AE50" i="9"/>
  <c r="AC50" i="9"/>
  <c r="AA50" i="9"/>
  <c r="Y50" i="9"/>
  <c r="W50" i="9"/>
  <c r="AG50" i="9" s="1"/>
  <c r="U50" i="9"/>
  <c r="R50" i="9"/>
  <c r="Q50" i="9"/>
  <c r="O50" i="9"/>
  <c r="M50" i="9"/>
  <c r="BO49" i="9"/>
  <c r="BZ49" i="9" s="1"/>
  <c r="BN49" i="9"/>
  <c r="BM49" i="9"/>
  <c r="BQ49" i="9" s="1"/>
  <c r="AY49" i="9"/>
  <c r="AT49" i="9"/>
  <c r="AZ49" i="9" s="1"/>
  <c r="AS49" i="9"/>
  <c r="AQ49" i="9"/>
  <c r="AO49" i="9"/>
  <c r="AM49" i="9"/>
  <c r="AK49" i="9"/>
  <c r="AI49" i="9"/>
  <c r="AF49" i="9"/>
  <c r="BB49" i="9" s="1"/>
  <c r="BF49" i="9" s="1"/>
  <c r="AE49" i="9"/>
  <c r="AC49" i="9"/>
  <c r="AA49" i="9"/>
  <c r="Y49" i="9"/>
  <c r="W49" i="9"/>
  <c r="U49" i="9"/>
  <c r="R49" i="9"/>
  <c r="Q49" i="9"/>
  <c r="O49" i="9"/>
  <c r="M49" i="9"/>
  <c r="BO48" i="9"/>
  <c r="BN48" i="9"/>
  <c r="BM48" i="9"/>
  <c r="AY48" i="9"/>
  <c r="AT48" i="9"/>
  <c r="BA48" i="9" s="1"/>
  <c r="AS48" i="9"/>
  <c r="AQ48" i="9"/>
  <c r="AO48" i="9"/>
  <c r="AM48" i="9"/>
  <c r="AK48" i="9"/>
  <c r="AI48" i="9"/>
  <c r="AF48" i="9"/>
  <c r="AE48" i="9"/>
  <c r="AC48" i="9"/>
  <c r="AA48" i="9"/>
  <c r="Y48" i="9"/>
  <c r="W48" i="9"/>
  <c r="U48" i="9"/>
  <c r="R48" i="9"/>
  <c r="Q48" i="9"/>
  <c r="O48" i="9"/>
  <c r="M48" i="9"/>
  <c r="AU48" i="9" s="1"/>
  <c r="BO47" i="9"/>
  <c r="BZ47" i="9" s="1"/>
  <c r="BN47" i="9"/>
  <c r="BP47" i="9" s="1"/>
  <c r="BM47" i="9"/>
  <c r="AY47" i="9"/>
  <c r="AT47" i="9"/>
  <c r="AS47" i="9"/>
  <c r="AQ47" i="9"/>
  <c r="AO47" i="9"/>
  <c r="AM47" i="9"/>
  <c r="AK47" i="9"/>
  <c r="AI47" i="9"/>
  <c r="AF47" i="9"/>
  <c r="AE47" i="9"/>
  <c r="AC47" i="9"/>
  <c r="AA47" i="9"/>
  <c r="Y47" i="9"/>
  <c r="W47" i="9"/>
  <c r="U47" i="9"/>
  <c r="R47" i="9"/>
  <c r="Q47" i="9"/>
  <c r="O47" i="9"/>
  <c r="M47" i="9"/>
  <c r="BO46" i="9"/>
  <c r="BZ46" i="9" s="1"/>
  <c r="BN46" i="9"/>
  <c r="BP46" i="9" s="1"/>
  <c r="BM46" i="9"/>
  <c r="AY46" i="9"/>
  <c r="AT46" i="9"/>
  <c r="AZ46" i="9" s="1"/>
  <c r="AS46" i="9"/>
  <c r="AQ46" i="9"/>
  <c r="AO46" i="9"/>
  <c r="AM46" i="9"/>
  <c r="AK46" i="9"/>
  <c r="AI46" i="9"/>
  <c r="AF46" i="9"/>
  <c r="AE46" i="9"/>
  <c r="AC46" i="9"/>
  <c r="AA46" i="9"/>
  <c r="Y46" i="9"/>
  <c r="W46" i="9"/>
  <c r="U46" i="9"/>
  <c r="R46" i="9"/>
  <c r="Q46" i="9"/>
  <c r="O46" i="9"/>
  <c r="M46" i="9"/>
  <c r="BO45" i="9"/>
  <c r="BZ45" i="9" s="1"/>
  <c r="BN45" i="9"/>
  <c r="BM45" i="9"/>
  <c r="BP45" i="9" s="1"/>
  <c r="AY45" i="9"/>
  <c r="AT45" i="9"/>
  <c r="AS45" i="9"/>
  <c r="AQ45" i="9"/>
  <c r="AO45" i="9"/>
  <c r="AM45" i="9"/>
  <c r="AK45" i="9"/>
  <c r="AI45" i="9"/>
  <c r="AF45" i="9"/>
  <c r="AE45" i="9"/>
  <c r="AC45" i="9"/>
  <c r="AA45" i="9"/>
  <c r="Y45" i="9"/>
  <c r="W45" i="9"/>
  <c r="U45" i="9"/>
  <c r="R45" i="9"/>
  <c r="Q45" i="9"/>
  <c r="O45" i="9"/>
  <c r="M45" i="9"/>
  <c r="BO44" i="9"/>
  <c r="BZ44" i="9" s="1"/>
  <c r="BN44" i="9"/>
  <c r="BM44" i="9"/>
  <c r="BP44" i="9" s="1"/>
  <c r="AY44" i="9"/>
  <c r="AT44" i="9"/>
  <c r="BA44" i="9" s="1"/>
  <c r="BE44" i="9" s="1"/>
  <c r="AS44" i="9"/>
  <c r="AQ44" i="9"/>
  <c r="AO44" i="9"/>
  <c r="AM44" i="9"/>
  <c r="AK44" i="9"/>
  <c r="AI44" i="9"/>
  <c r="AF44" i="9"/>
  <c r="AE44" i="9"/>
  <c r="AC44" i="9"/>
  <c r="AA44" i="9"/>
  <c r="Y44" i="9"/>
  <c r="W44" i="9"/>
  <c r="U44" i="9"/>
  <c r="R44" i="9"/>
  <c r="Q44" i="9"/>
  <c r="O44" i="9"/>
  <c r="M44" i="9"/>
  <c r="BO43" i="9"/>
  <c r="BZ43" i="9" s="1"/>
  <c r="BN43" i="9"/>
  <c r="BM43" i="9"/>
  <c r="BP43" i="9" s="1"/>
  <c r="BA43" i="9"/>
  <c r="BE43" i="9" s="1"/>
  <c r="AY43" i="9"/>
  <c r="AT43" i="9"/>
  <c r="AZ43" i="9" s="1"/>
  <c r="AS43" i="9"/>
  <c r="AQ43" i="9"/>
  <c r="AO43" i="9"/>
  <c r="AM43" i="9"/>
  <c r="AK43" i="9"/>
  <c r="AI43" i="9"/>
  <c r="AF43" i="9"/>
  <c r="AE43" i="9"/>
  <c r="AC43" i="9"/>
  <c r="AA43" i="9"/>
  <c r="Y43" i="9"/>
  <c r="W43" i="9"/>
  <c r="U43" i="9"/>
  <c r="R43" i="9"/>
  <c r="Q43" i="9"/>
  <c r="O43" i="9"/>
  <c r="M43" i="9"/>
  <c r="BN42" i="9"/>
  <c r="BM42" i="9"/>
  <c r="AX42" i="9"/>
  <c r="AT42" i="9"/>
  <c r="AZ42" i="9" s="1"/>
  <c r="AS42" i="9"/>
  <c r="AQ42" i="9"/>
  <c r="AO42" i="9"/>
  <c r="AM42" i="9"/>
  <c r="AK42" i="9"/>
  <c r="AI42" i="9"/>
  <c r="AF42" i="9"/>
  <c r="AE42" i="9"/>
  <c r="AC42" i="9"/>
  <c r="AA42" i="9"/>
  <c r="Y42" i="9"/>
  <c r="W42" i="9"/>
  <c r="U42" i="9"/>
  <c r="R42" i="9"/>
  <c r="Q42" i="9"/>
  <c r="O42" i="9"/>
  <c r="M42" i="9"/>
  <c r="BN41" i="9"/>
  <c r="BM41" i="9"/>
  <c r="AX41" i="9"/>
  <c r="AT41" i="9"/>
  <c r="BA41" i="9" s="1"/>
  <c r="BE41" i="9" s="1"/>
  <c r="AS41" i="9"/>
  <c r="AQ41" i="9"/>
  <c r="AO41" i="9"/>
  <c r="AM41" i="9"/>
  <c r="AK41" i="9"/>
  <c r="AI41" i="9"/>
  <c r="AF41" i="9"/>
  <c r="AE41" i="9"/>
  <c r="AC41" i="9"/>
  <c r="AA41" i="9"/>
  <c r="Y41" i="9"/>
  <c r="W41" i="9"/>
  <c r="U41" i="9"/>
  <c r="R41" i="9"/>
  <c r="Q41" i="9"/>
  <c r="O41" i="9"/>
  <c r="M41" i="9"/>
  <c r="BO40" i="9"/>
  <c r="BZ40" i="9" s="1"/>
  <c r="BN40" i="9"/>
  <c r="BM40" i="9"/>
  <c r="BP40" i="9" s="1"/>
  <c r="AY40" i="9"/>
  <c r="AT40" i="9"/>
  <c r="BA40" i="9" s="1"/>
  <c r="BE40" i="9" s="1"/>
  <c r="AS40" i="9"/>
  <c r="AQ40" i="9"/>
  <c r="AO40" i="9"/>
  <c r="AM40" i="9"/>
  <c r="AK40" i="9"/>
  <c r="AI40" i="9"/>
  <c r="AF40" i="9"/>
  <c r="AE40" i="9"/>
  <c r="AC40" i="9"/>
  <c r="AA40" i="9"/>
  <c r="Y40" i="9"/>
  <c r="W40" i="9"/>
  <c r="U40" i="9"/>
  <c r="R40" i="9"/>
  <c r="Q40" i="9"/>
  <c r="O40" i="9"/>
  <c r="M40" i="9"/>
  <c r="BO39" i="9"/>
  <c r="BZ39" i="9" s="1"/>
  <c r="BN39" i="9"/>
  <c r="BM39" i="9"/>
  <c r="AY39" i="9"/>
  <c r="AT39" i="9"/>
  <c r="AZ39" i="9" s="1"/>
  <c r="BD39" i="9" s="1"/>
  <c r="AS39" i="9"/>
  <c r="AQ39" i="9"/>
  <c r="AO39" i="9"/>
  <c r="AM39" i="9"/>
  <c r="AK39" i="9"/>
  <c r="AI39" i="9"/>
  <c r="AF39" i="9"/>
  <c r="AE39" i="9"/>
  <c r="AC39" i="9"/>
  <c r="AA39" i="9"/>
  <c r="Y39" i="9"/>
  <c r="W39" i="9"/>
  <c r="U39" i="9"/>
  <c r="R39" i="9"/>
  <c r="Q39" i="9"/>
  <c r="O39" i="9"/>
  <c r="M39" i="9"/>
  <c r="AU39" i="9" s="1"/>
  <c r="BO38" i="9"/>
  <c r="BZ38" i="9" s="1"/>
  <c r="BN38" i="9"/>
  <c r="BM38" i="9"/>
  <c r="AY38" i="9"/>
  <c r="AT38" i="9"/>
  <c r="BA38" i="9" s="1"/>
  <c r="BE38" i="9" s="1"/>
  <c r="AS38" i="9"/>
  <c r="AQ38" i="9"/>
  <c r="AO38" i="9"/>
  <c r="AM38" i="9"/>
  <c r="AK38" i="9"/>
  <c r="AI38" i="9"/>
  <c r="AF38" i="9"/>
  <c r="AE38" i="9"/>
  <c r="AC38" i="9"/>
  <c r="AA38" i="9"/>
  <c r="Y38" i="9"/>
  <c r="W38" i="9"/>
  <c r="U38" i="9"/>
  <c r="AG38" i="9" s="1"/>
  <c r="R38" i="9"/>
  <c r="Q38" i="9"/>
  <c r="O38" i="9"/>
  <c r="M38" i="9"/>
  <c r="BZ37" i="9"/>
  <c r="BN37" i="9"/>
  <c r="BM37" i="9"/>
  <c r="AY37" i="9"/>
  <c r="AT37" i="9"/>
  <c r="BA37" i="9" s="1"/>
  <c r="BE37" i="9" s="1"/>
  <c r="AS37" i="9"/>
  <c r="AQ37" i="9"/>
  <c r="AO37" i="9"/>
  <c r="AM37" i="9"/>
  <c r="AK37" i="9"/>
  <c r="AI37" i="9"/>
  <c r="AF37" i="9"/>
  <c r="AE37" i="9"/>
  <c r="AC37" i="9"/>
  <c r="AA37" i="9"/>
  <c r="Y37" i="9"/>
  <c r="W37" i="9"/>
  <c r="U37" i="9"/>
  <c r="R37" i="9"/>
  <c r="Q37" i="9"/>
  <c r="O37" i="9"/>
  <c r="M37" i="9"/>
  <c r="BN36" i="9"/>
  <c r="BM36" i="9"/>
  <c r="AX36" i="9"/>
  <c r="BO36" i="9" s="1"/>
  <c r="AT36" i="9"/>
  <c r="AS36" i="9"/>
  <c r="AQ36" i="9"/>
  <c r="AO36" i="9"/>
  <c r="AM36" i="9"/>
  <c r="AK36" i="9"/>
  <c r="AI36" i="9"/>
  <c r="AF36" i="9"/>
  <c r="AE36" i="9"/>
  <c r="AC36" i="9"/>
  <c r="AA36" i="9"/>
  <c r="Y36" i="9"/>
  <c r="W36" i="9"/>
  <c r="U36" i="9"/>
  <c r="R36" i="9"/>
  <c r="Q36" i="9"/>
  <c r="O36" i="9"/>
  <c r="M36" i="9"/>
  <c r="AU36" i="9" s="1"/>
  <c r="BO35" i="9"/>
  <c r="BZ35" i="9" s="1"/>
  <c r="BN35" i="9"/>
  <c r="BM35" i="9"/>
  <c r="AY35" i="9"/>
  <c r="AT35" i="9"/>
  <c r="AS35" i="9"/>
  <c r="AQ35" i="9"/>
  <c r="AO35" i="9"/>
  <c r="AM35" i="9"/>
  <c r="AK35" i="9"/>
  <c r="AI35" i="9"/>
  <c r="AF35" i="9"/>
  <c r="AE35" i="9"/>
  <c r="AC35" i="9"/>
  <c r="AA35" i="9"/>
  <c r="Y35" i="9"/>
  <c r="W35" i="9"/>
  <c r="U35" i="9"/>
  <c r="R35" i="9"/>
  <c r="Q35" i="9"/>
  <c r="O35" i="9"/>
  <c r="M35" i="9"/>
  <c r="AU35" i="9" s="1"/>
  <c r="BO34" i="9"/>
  <c r="BZ34" i="9" s="1"/>
  <c r="BN34" i="9"/>
  <c r="BP34" i="9" s="1"/>
  <c r="BM34" i="9"/>
  <c r="AY34" i="9"/>
  <c r="AT34" i="9"/>
  <c r="BA34" i="9" s="1"/>
  <c r="BE34" i="9" s="1"/>
  <c r="AS34" i="9"/>
  <c r="AQ34" i="9"/>
  <c r="AO34" i="9"/>
  <c r="AM34" i="9"/>
  <c r="AK34" i="9"/>
  <c r="AI34" i="9"/>
  <c r="AF34" i="9"/>
  <c r="AE34" i="9"/>
  <c r="AC34" i="9"/>
  <c r="AA34" i="9"/>
  <c r="Y34" i="9"/>
  <c r="W34" i="9"/>
  <c r="U34" i="9"/>
  <c r="R34" i="9"/>
  <c r="Q34" i="9"/>
  <c r="O34" i="9"/>
  <c r="M34" i="9"/>
  <c r="AU34" i="9" s="1"/>
  <c r="BO33" i="9"/>
  <c r="BZ33" i="9" s="1"/>
  <c r="BN33" i="9"/>
  <c r="BM33" i="9"/>
  <c r="AY33" i="9"/>
  <c r="AT33" i="9"/>
  <c r="BA33" i="9" s="1"/>
  <c r="BE33" i="9" s="1"/>
  <c r="AS33" i="9"/>
  <c r="AQ33" i="9"/>
  <c r="AO33" i="9"/>
  <c r="AM33" i="9"/>
  <c r="AK33" i="9"/>
  <c r="AI33" i="9"/>
  <c r="AF33" i="9"/>
  <c r="AE33" i="9"/>
  <c r="AC33" i="9"/>
  <c r="AA33" i="9"/>
  <c r="Y33" i="9"/>
  <c r="W33" i="9"/>
  <c r="U33" i="9"/>
  <c r="R33" i="9"/>
  <c r="Q33" i="9"/>
  <c r="O33" i="9"/>
  <c r="M33" i="9"/>
  <c r="BO32" i="9"/>
  <c r="BZ32" i="9" s="1"/>
  <c r="BN32" i="9"/>
  <c r="BM32" i="9"/>
  <c r="AY32" i="9"/>
  <c r="AT32" i="9"/>
  <c r="BA32" i="9" s="1"/>
  <c r="BE32" i="9" s="1"/>
  <c r="AS32" i="9"/>
  <c r="AQ32" i="9"/>
  <c r="AO32" i="9"/>
  <c r="AM32" i="9"/>
  <c r="AK32" i="9"/>
  <c r="AI32" i="9"/>
  <c r="AF32" i="9"/>
  <c r="BB32" i="9" s="1"/>
  <c r="BF32" i="9" s="1"/>
  <c r="AE32" i="9"/>
  <c r="AC32" i="9"/>
  <c r="AA32" i="9"/>
  <c r="Y32" i="9"/>
  <c r="W32" i="9"/>
  <c r="U32" i="9"/>
  <c r="R32" i="9"/>
  <c r="Q32" i="9"/>
  <c r="O32" i="9"/>
  <c r="M32" i="9"/>
  <c r="AU32" i="9" s="1"/>
  <c r="BN31" i="9"/>
  <c r="BM31" i="9"/>
  <c r="AX31" i="9"/>
  <c r="AT31" i="9"/>
  <c r="AZ31" i="9" s="1"/>
  <c r="BD31" i="9" s="1"/>
  <c r="AS31" i="9"/>
  <c r="AQ31" i="9"/>
  <c r="AO31" i="9"/>
  <c r="AM31" i="9"/>
  <c r="AK31" i="9"/>
  <c r="AI31" i="9"/>
  <c r="AF31" i="9"/>
  <c r="AE31" i="9"/>
  <c r="AC31" i="9"/>
  <c r="AA31" i="9"/>
  <c r="Y31" i="9"/>
  <c r="W31" i="9"/>
  <c r="U31" i="9"/>
  <c r="R31" i="9"/>
  <c r="Q31" i="9"/>
  <c r="O31" i="9"/>
  <c r="M31" i="9"/>
  <c r="BN30" i="9"/>
  <c r="BM30" i="9"/>
  <c r="BA30" i="9"/>
  <c r="BE30" i="9" s="1"/>
  <c r="AX30" i="9"/>
  <c r="BO30" i="9" s="1"/>
  <c r="AT30" i="9"/>
  <c r="AS30" i="9"/>
  <c r="AQ30" i="9"/>
  <c r="AO30" i="9"/>
  <c r="AM30" i="9"/>
  <c r="AK30" i="9"/>
  <c r="AI30" i="9"/>
  <c r="AF30" i="9"/>
  <c r="AE30" i="9"/>
  <c r="AC30" i="9"/>
  <c r="AA30" i="9"/>
  <c r="Y30" i="9"/>
  <c r="W30" i="9"/>
  <c r="U30" i="9"/>
  <c r="R30" i="9"/>
  <c r="Q30" i="9"/>
  <c r="O30" i="9"/>
  <c r="M30" i="9"/>
  <c r="AU30" i="9" s="1"/>
  <c r="BO29" i="9"/>
  <c r="BZ29" i="9" s="1"/>
  <c r="BN29" i="9"/>
  <c r="BM29" i="9"/>
  <c r="AY29" i="9"/>
  <c r="AT29" i="9"/>
  <c r="AS29" i="9"/>
  <c r="AQ29" i="9"/>
  <c r="AO29" i="9"/>
  <c r="AM29" i="9"/>
  <c r="AK29" i="9"/>
  <c r="AI29" i="9"/>
  <c r="AF29" i="9"/>
  <c r="AE29" i="9"/>
  <c r="AC29" i="9"/>
  <c r="AA29" i="9"/>
  <c r="Y29" i="9"/>
  <c r="W29" i="9"/>
  <c r="U29" i="9"/>
  <c r="R29" i="9"/>
  <c r="Q29" i="9"/>
  <c r="O29" i="9"/>
  <c r="M29" i="9"/>
  <c r="AU29" i="9" s="1"/>
  <c r="BO28" i="9"/>
  <c r="BZ28" i="9" s="1"/>
  <c r="BN28" i="9"/>
  <c r="BP28" i="9" s="1"/>
  <c r="BM28" i="9"/>
  <c r="AY28" i="9"/>
  <c r="AT28" i="9"/>
  <c r="BA28" i="9" s="1"/>
  <c r="BE28" i="9" s="1"/>
  <c r="AS28" i="9"/>
  <c r="AQ28" i="9"/>
  <c r="AO28" i="9"/>
  <c r="AM28" i="9"/>
  <c r="AK28" i="9"/>
  <c r="AI28" i="9"/>
  <c r="AF28" i="9"/>
  <c r="AE28" i="9"/>
  <c r="AC28" i="9"/>
  <c r="AA28" i="9"/>
  <c r="Y28" i="9"/>
  <c r="W28" i="9"/>
  <c r="U28" i="9"/>
  <c r="R28" i="9"/>
  <c r="Q28" i="9"/>
  <c r="O28" i="9"/>
  <c r="M28" i="9"/>
  <c r="AU28" i="9" s="1"/>
  <c r="BO27" i="9"/>
  <c r="BZ27" i="9" s="1"/>
  <c r="BN27" i="9"/>
  <c r="BM27" i="9"/>
  <c r="AY27" i="9"/>
  <c r="AT27" i="9"/>
  <c r="AZ27" i="9" s="1"/>
  <c r="AS27" i="9"/>
  <c r="AQ27" i="9"/>
  <c r="AO27" i="9"/>
  <c r="AM27" i="9"/>
  <c r="AK27" i="9"/>
  <c r="AI27" i="9"/>
  <c r="AF27" i="9"/>
  <c r="AE27" i="9"/>
  <c r="AC27" i="9"/>
  <c r="AA27" i="9"/>
  <c r="Y27" i="9"/>
  <c r="W27" i="9"/>
  <c r="U27" i="9"/>
  <c r="R27" i="9"/>
  <c r="Q27" i="9"/>
  <c r="O27" i="9"/>
  <c r="M27" i="9"/>
  <c r="BO26" i="9"/>
  <c r="BZ26" i="9" s="1"/>
  <c r="BN26" i="9"/>
  <c r="BP26" i="9" s="1"/>
  <c r="BM26" i="9"/>
  <c r="AY26" i="9"/>
  <c r="AT26" i="9"/>
  <c r="AZ26" i="9" s="1"/>
  <c r="BD26" i="9" s="1"/>
  <c r="AS26" i="9"/>
  <c r="AQ26" i="9"/>
  <c r="AO26" i="9"/>
  <c r="AM26" i="9"/>
  <c r="AK26" i="9"/>
  <c r="AI26" i="9"/>
  <c r="AF26" i="9"/>
  <c r="AE26" i="9"/>
  <c r="AC26" i="9"/>
  <c r="AA26" i="9"/>
  <c r="Y26" i="9"/>
  <c r="W26" i="9"/>
  <c r="U26" i="9"/>
  <c r="R26" i="9"/>
  <c r="Q26" i="9"/>
  <c r="O26" i="9"/>
  <c r="M26" i="9"/>
  <c r="BZ25" i="9"/>
  <c r="BN25" i="9"/>
  <c r="BM25" i="9"/>
  <c r="AX25" i="9"/>
  <c r="BO25" i="9" s="1"/>
  <c r="AT25" i="9"/>
  <c r="AZ25" i="9" s="1"/>
  <c r="BD25" i="9" s="1"/>
  <c r="AS25" i="9"/>
  <c r="AQ25" i="9"/>
  <c r="AO25" i="9"/>
  <c r="AM25" i="9"/>
  <c r="AK25" i="9"/>
  <c r="AI25" i="9"/>
  <c r="AF25" i="9"/>
  <c r="AE25" i="9"/>
  <c r="AC25" i="9"/>
  <c r="AA25" i="9"/>
  <c r="Y25" i="9"/>
  <c r="W25" i="9"/>
  <c r="U25" i="9"/>
  <c r="R25" i="9"/>
  <c r="Q25" i="9"/>
  <c r="O25" i="9"/>
  <c r="M25" i="9"/>
  <c r="BO24" i="9"/>
  <c r="BZ24" i="9" s="1"/>
  <c r="BN24" i="9"/>
  <c r="BR24" i="9" s="1"/>
  <c r="BM24" i="9"/>
  <c r="AY24" i="9"/>
  <c r="AT24" i="9"/>
  <c r="BA24" i="9" s="1"/>
  <c r="BE24" i="9" s="1"/>
  <c r="AS24" i="9"/>
  <c r="AQ24" i="9"/>
  <c r="AO24" i="9"/>
  <c r="AM24" i="9"/>
  <c r="AK24" i="9"/>
  <c r="AI24" i="9"/>
  <c r="AF24" i="9"/>
  <c r="AE24" i="9"/>
  <c r="AC24" i="9"/>
  <c r="AA24" i="9"/>
  <c r="Y24" i="9"/>
  <c r="W24" i="9"/>
  <c r="U24" i="9"/>
  <c r="R24" i="9"/>
  <c r="Q24" i="9"/>
  <c r="O24" i="9"/>
  <c r="M24" i="9"/>
  <c r="BW23" i="9"/>
  <c r="BO23" i="9"/>
  <c r="BN23" i="9"/>
  <c r="BM23" i="9"/>
  <c r="AY23" i="9"/>
  <c r="AT23" i="9"/>
  <c r="BA23" i="9" s="1"/>
  <c r="BE23" i="9" s="1"/>
  <c r="AS23" i="9"/>
  <c r="AQ23" i="9"/>
  <c r="AO23" i="9"/>
  <c r="AM23" i="9"/>
  <c r="AK23" i="9"/>
  <c r="AI23" i="9"/>
  <c r="AF23" i="9"/>
  <c r="AE23" i="9"/>
  <c r="AC23" i="9"/>
  <c r="AA23" i="9"/>
  <c r="Y23" i="9"/>
  <c r="W23" i="9"/>
  <c r="AG23" i="9" s="1"/>
  <c r="U23" i="9"/>
  <c r="R23" i="9"/>
  <c r="Q23" i="9"/>
  <c r="O23" i="9"/>
  <c r="M23" i="9"/>
  <c r="BO22" i="9"/>
  <c r="BZ22" i="9" s="1"/>
  <c r="BN22" i="9"/>
  <c r="BM22" i="9"/>
  <c r="BP22" i="9" s="1"/>
  <c r="AY22" i="9"/>
  <c r="AT22" i="9"/>
  <c r="AZ22" i="9" s="1"/>
  <c r="AS22" i="9"/>
  <c r="AQ22" i="9"/>
  <c r="AO22" i="9"/>
  <c r="AM22" i="9"/>
  <c r="AK22" i="9"/>
  <c r="AI22" i="9"/>
  <c r="AF22" i="9"/>
  <c r="AE22" i="9"/>
  <c r="AC22" i="9"/>
  <c r="AA22" i="9"/>
  <c r="Y22" i="9"/>
  <c r="W22" i="9"/>
  <c r="U22" i="9"/>
  <c r="R22" i="9"/>
  <c r="Q22" i="9"/>
  <c r="O22" i="9"/>
  <c r="M22" i="9"/>
  <c r="AU22" i="9" s="1"/>
  <c r="BO21" i="9"/>
  <c r="BZ21" i="9" s="1"/>
  <c r="BN21" i="9"/>
  <c r="BM21" i="9"/>
  <c r="AY21" i="9"/>
  <c r="AT21" i="9"/>
  <c r="BA21" i="9" s="1"/>
  <c r="BE21" i="9" s="1"/>
  <c r="AS21" i="9"/>
  <c r="AQ21" i="9"/>
  <c r="AO21" i="9"/>
  <c r="AM21" i="9"/>
  <c r="AK21" i="9"/>
  <c r="AI21" i="9"/>
  <c r="AF21" i="9"/>
  <c r="AE21" i="9"/>
  <c r="AC21" i="9"/>
  <c r="AA21" i="9"/>
  <c r="Y21" i="9"/>
  <c r="W21" i="9"/>
  <c r="U21" i="9"/>
  <c r="R21" i="9"/>
  <c r="Q21" i="9"/>
  <c r="O21" i="9"/>
  <c r="M21" i="9"/>
  <c r="BO20" i="9"/>
  <c r="BZ20" i="9" s="1"/>
  <c r="BN20" i="9"/>
  <c r="BM20" i="9"/>
  <c r="AY20" i="9"/>
  <c r="AT20" i="9"/>
  <c r="AZ20" i="9" s="1"/>
  <c r="BD20" i="9" s="1"/>
  <c r="AS20" i="9"/>
  <c r="AQ20" i="9"/>
  <c r="AO20" i="9"/>
  <c r="AM20" i="9"/>
  <c r="AK20" i="9"/>
  <c r="AI20" i="9"/>
  <c r="AF20" i="9"/>
  <c r="AE20" i="9"/>
  <c r="AC20" i="9"/>
  <c r="AA20" i="9"/>
  <c r="Y20" i="9"/>
  <c r="W20" i="9"/>
  <c r="U20" i="9"/>
  <c r="R20" i="9"/>
  <c r="Q20" i="9"/>
  <c r="O20" i="9"/>
  <c r="M20" i="9"/>
  <c r="BO19" i="9"/>
  <c r="BZ19" i="9" s="1"/>
  <c r="BN19" i="9"/>
  <c r="BM19" i="9"/>
  <c r="BP19" i="9" s="1"/>
  <c r="AY19" i="9"/>
  <c r="AT19" i="9"/>
  <c r="AZ19" i="9" s="1"/>
  <c r="AS19" i="9"/>
  <c r="AQ19" i="9"/>
  <c r="AO19" i="9"/>
  <c r="AM19" i="9"/>
  <c r="AK19" i="9"/>
  <c r="AI19" i="9"/>
  <c r="AF19" i="9"/>
  <c r="AE19" i="9"/>
  <c r="AC19" i="9"/>
  <c r="AA19" i="9"/>
  <c r="Y19" i="9"/>
  <c r="W19" i="9"/>
  <c r="AG19" i="9" s="1"/>
  <c r="U19" i="9"/>
  <c r="R19" i="9"/>
  <c r="Q19" i="9"/>
  <c r="O19" i="9"/>
  <c r="M19" i="9"/>
  <c r="BO18" i="9"/>
  <c r="BZ18" i="9" s="1"/>
  <c r="BN18" i="9"/>
  <c r="BM18" i="9"/>
  <c r="BP18" i="9" s="1"/>
  <c r="AY18" i="9"/>
  <c r="AT18" i="9"/>
  <c r="AZ18" i="9" s="1"/>
  <c r="AS18" i="9"/>
  <c r="AQ18" i="9"/>
  <c r="AO18" i="9"/>
  <c r="AM18" i="9"/>
  <c r="AK18" i="9"/>
  <c r="AI18" i="9"/>
  <c r="AF18" i="9"/>
  <c r="AE18" i="9"/>
  <c r="AC18" i="9"/>
  <c r="AA18" i="9"/>
  <c r="Y18" i="9"/>
  <c r="W18" i="9"/>
  <c r="U18" i="9"/>
  <c r="R18" i="9"/>
  <c r="Q18" i="9"/>
  <c r="O18" i="9"/>
  <c r="M18" i="9"/>
  <c r="BO17" i="9"/>
  <c r="BZ17" i="9" s="1"/>
  <c r="BN17" i="9"/>
  <c r="BR17" i="9" s="1"/>
  <c r="BM17" i="9"/>
  <c r="AY17" i="9"/>
  <c r="AT17" i="9"/>
  <c r="BA17" i="9" s="1"/>
  <c r="BE17" i="9" s="1"/>
  <c r="AS17" i="9"/>
  <c r="AQ17" i="9"/>
  <c r="AO17" i="9"/>
  <c r="AM17" i="9"/>
  <c r="AK17" i="9"/>
  <c r="AI17" i="9"/>
  <c r="AF17" i="9"/>
  <c r="AE17" i="9"/>
  <c r="AC17" i="9"/>
  <c r="AA17" i="9"/>
  <c r="Y17" i="9"/>
  <c r="W17" i="9"/>
  <c r="U17" i="9"/>
  <c r="R17" i="9"/>
  <c r="Q17" i="9"/>
  <c r="O17" i="9"/>
  <c r="M17" i="9"/>
  <c r="BO16" i="9"/>
  <c r="BZ16" i="9" s="1"/>
  <c r="BN16" i="9"/>
  <c r="BP16" i="9" s="1"/>
  <c r="BM16" i="9"/>
  <c r="AY16" i="9"/>
  <c r="AT16" i="9"/>
  <c r="AZ16" i="9" s="1"/>
  <c r="BD16" i="9" s="1"/>
  <c r="AS16" i="9"/>
  <c r="AQ16" i="9"/>
  <c r="AO16" i="9"/>
  <c r="AM16" i="9"/>
  <c r="AK16" i="9"/>
  <c r="AI16" i="9"/>
  <c r="AF16" i="9"/>
  <c r="AE16" i="9"/>
  <c r="AC16" i="9"/>
  <c r="AA16" i="9"/>
  <c r="Y16" i="9"/>
  <c r="W16" i="9"/>
  <c r="U16" i="9"/>
  <c r="R16" i="9"/>
  <c r="Q16" i="9"/>
  <c r="O16" i="9"/>
  <c r="M16" i="9"/>
  <c r="BO15" i="9"/>
  <c r="BZ15" i="9" s="1"/>
  <c r="BN15" i="9"/>
  <c r="BM15" i="9"/>
  <c r="BP15" i="9" s="1"/>
  <c r="BA15" i="9"/>
  <c r="BE15" i="9" s="1"/>
  <c r="AY15" i="9"/>
  <c r="AT15" i="9"/>
  <c r="AZ15" i="9" s="1"/>
  <c r="AS15" i="9"/>
  <c r="AQ15" i="9"/>
  <c r="AO15" i="9"/>
  <c r="AM15" i="9"/>
  <c r="AK15" i="9"/>
  <c r="AI15" i="9"/>
  <c r="AF15" i="9"/>
  <c r="AE15" i="9"/>
  <c r="AC15" i="9"/>
  <c r="AA15" i="9"/>
  <c r="Y15" i="9"/>
  <c r="W15" i="9"/>
  <c r="U15" i="9"/>
  <c r="R15" i="9"/>
  <c r="Q15" i="9"/>
  <c r="O15" i="9"/>
  <c r="M15" i="9"/>
  <c r="BO14" i="9"/>
  <c r="BZ14" i="9" s="1"/>
  <c r="BN14" i="9"/>
  <c r="BM14" i="9"/>
  <c r="AY14" i="9"/>
  <c r="AT14" i="9"/>
  <c r="AZ14" i="9" s="1"/>
  <c r="AS14" i="9"/>
  <c r="AQ14" i="9"/>
  <c r="AO14" i="9"/>
  <c r="AM14" i="9"/>
  <c r="AK14" i="9"/>
  <c r="AI14" i="9"/>
  <c r="AF14" i="9"/>
  <c r="AE14" i="9"/>
  <c r="AC14" i="9"/>
  <c r="AA14" i="9"/>
  <c r="Y14" i="9"/>
  <c r="W14" i="9"/>
  <c r="U14" i="9"/>
  <c r="R14" i="9"/>
  <c r="Q14" i="9"/>
  <c r="O14" i="9"/>
  <c r="M14" i="9"/>
  <c r="BO13" i="9"/>
  <c r="BZ13" i="9" s="1"/>
  <c r="BN13" i="9"/>
  <c r="BM13" i="9"/>
  <c r="AY13" i="9"/>
  <c r="AT13" i="9"/>
  <c r="BA13" i="9" s="1"/>
  <c r="BE13" i="9" s="1"/>
  <c r="AS13" i="9"/>
  <c r="AQ13" i="9"/>
  <c r="AO13" i="9"/>
  <c r="AM13" i="9"/>
  <c r="AK13" i="9"/>
  <c r="AI13" i="9"/>
  <c r="AF13" i="9"/>
  <c r="AE13" i="9"/>
  <c r="AC13" i="9"/>
  <c r="AA13" i="9"/>
  <c r="Y13" i="9"/>
  <c r="W13" i="9"/>
  <c r="U13" i="9"/>
  <c r="R13" i="9"/>
  <c r="Q13" i="9"/>
  <c r="O13" i="9"/>
  <c r="M13" i="9"/>
  <c r="AU13" i="9" s="1"/>
  <c r="BN12" i="9"/>
  <c r="BM12" i="9"/>
  <c r="AZ12" i="9"/>
  <c r="BD12" i="9" s="1"/>
  <c r="AX12" i="9"/>
  <c r="BO12" i="9" s="1"/>
  <c r="BZ12" i="9" s="1"/>
  <c r="AT12" i="9"/>
  <c r="AS12" i="9"/>
  <c r="AQ12" i="9"/>
  <c r="AO12" i="9"/>
  <c r="AM12" i="9"/>
  <c r="AK12" i="9"/>
  <c r="AI12" i="9"/>
  <c r="AF12" i="9"/>
  <c r="AE12" i="9"/>
  <c r="AC12" i="9"/>
  <c r="AA12" i="9"/>
  <c r="Y12" i="9"/>
  <c r="W12" i="9"/>
  <c r="U12" i="9"/>
  <c r="R12" i="9"/>
  <c r="Q12" i="9"/>
  <c r="O12" i="9"/>
  <c r="M12" i="9"/>
  <c r="AU12" i="9" s="1"/>
  <c r="BQ11" i="9"/>
  <c r="BO11" i="9"/>
  <c r="BZ11" i="9" s="1"/>
  <c r="BN11" i="9"/>
  <c r="BM11" i="9"/>
  <c r="AY11" i="9"/>
  <c r="AT11" i="9"/>
  <c r="AZ11" i="9" s="1"/>
  <c r="AS11" i="9"/>
  <c r="AQ11" i="9"/>
  <c r="AO11" i="9"/>
  <c r="AM11" i="9"/>
  <c r="AK11" i="9"/>
  <c r="AI11" i="9"/>
  <c r="AF11" i="9"/>
  <c r="AE11" i="9"/>
  <c r="AC11" i="9"/>
  <c r="AA11" i="9"/>
  <c r="Y11" i="9"/>
  <c r="W11" i="9"/>
  <c r="U11" i="9"/>
  <c r="R11" i="9"/>
  <c r="Q11" i="9"/>
  <c r="O11" i="9"/>
  <c r="M11" i="9"/>
  <c r="AU11" i="9" s="1"/>
  <c r="BO10" i="9"/>
  <c r="BN10" i="9"/>
  <c r="BM10" i="9"/>
  <c r="AY10" i="9"/>
  <c r="AT10" i="9"/>
  <c r="AZ10" i="9" s="1"/>
  <c r="AS10" i="9"/>
  <c r="AQ10" i="9"/>
  <c r="AQ102" i="9" s="1"/>
  <c r="AO10" i="9"/>
  <c r="AM10" i="9"/>
  <c r="AK10" i="9"/>
  <c r="AI10" i="9"/>
  <c r="AI102" i="9" s="1"/>
  <c r="AF10" i="9"/>
  <c r="AE10" i="9"/>
  <c r="AC10" i="9"/>
  <c r="AA10" i="9"/>
  <c r="Y10" i="9"/>
  <c r="W10" i="9"/>
  <c r="U10" i="9"/>
  <c r="R10" i="9"/>
  <c r="Q10" i="9"/>
  <c r="O10" i="9"/>
  <c r="O102" i="9" s="1"/>
  <c r="M10" i="9"/>
  <c r="CA32" i="9" l="1"/>
  <c r="U102" i="9"/>
  <c r="AC102" i="9"/>
  <c r="BQ10" i="9"/>
  <c r="AG11" i="9"/>
  <c r="BA11" i="9"/>
  <c r="AY12" i="9"/>
  <c r="AG13" i="9"/>
  <c r="BB13" i="9"/>
  <c r="AZ13" i="9"/>
  <c r="BD13" i="9" s="1"/>
  <c r="BP13" i="9"/>
  <c r="AU14" i="9"/>
  <c r="AG14" i="9"/>
  <c r="AG16" i="9"/>
  <c r="AU17" i="9"/>
  <c r="AG17" i="9"/>
  <c r="AU18" i="9"/>
  <c r="BQ18" i="9"/>
  <c r="AU19" i="9"/>
  <c r="BA19" i="9"/>
  <c r="BE19" i="9" s="1"/>
  <c r="AU20" i="9"/>
  <c r="AG20" i="9"/>
  <c r="AU21" i="9"/>
  <c r="BB21" i="9"/>
  <c r="BF21" i="9" s="1"/>
  <c r="BP21" i="9"/>
  <c r="BR21" i="9"/>
  <c r="BA22" i="9"/>
  <c r="BE22" i="9" s="1"/>
  <c r="BQ22" i="9"/>
  <c r="AU23" i="9"/>
  <c r="BP23" i="9"/>
  <c r="AU24" i="9"/>
  <c r="AG24" i="9"/>
  <c r="AU25" i="9"/>
  <c r="AG26" i="9"/>
  <c r="AG27" i="9"/>
  <c r="BA27" i="9"/>
  <c r="BE27" i="9" s="1"/>
  <c r="BP27" i="9"/>
  <c r="AG28" i="9"/>
  <c r="AZ28" i="9"/>
  <c r="BD28" i="9" s="1"/>
  <c r="BR28" i="9"/>
  <c r="BP29" i="9"/>
  <c r="AG30" i="9"/>
  <c r="AY30" i="9"/>
  <c r="BA31" i="9"/>
  <c r="BE31" i="9" s="1"/>
  <c r="AZ33" i="9"/>
  <c r="BD33" i="9" s="1"/>
  <c r="BP33" i="9"/>
  <c r="BQ33" i="9"/>
  <c r="BZ57" i="9"/>
  <c r="CA57" i="9" s="1"/>
  <c r="BS57" i="9"/>
  <c r="CA63" i="9"/>
  <c r="BQ13" i="9"/>
  <c r="BQ15" i="9"/>
  <c r="BB17" i="9"/>
  <c r="BF17" i="9" s="1"/>
  <c r="AZ17" i="9"/>
  <c r="BD17" i="9" s="1"/>
  <c r="AG18" i="9"/>
  <c r="BA18" i="9"/>
  <c r="BQ19" i="9"/>
  <c r="BQ20" i="9"/>
  <c r="AG21" i="9"/>
  <c r="AZ21" i="9"/>
  <c r="BD21" i="9" s="1"/>
  <c r="BQ21" i="9"/>
  <c r="AG22" i="9"/>
  <c r="BB24" i="9"/>
  <c r="BF24" i="9" s="1"/>
  <c r="AZ24" i="9"/>
  <c r="BD24" i="9" s="1"/>
  <c r="AG25" i="9"/>
  <c r="BR27" i="9"/>
  <c r="AG29" i="9"/>
  <c r="BP32" i="9"/>
  <c r="AU31" i="9"/>
  <c r="AG31" i="9"/>
  <c r="BR31" i="9"/>
  <c r="AG32" i="9"/>
  <c r="AZ32" i="9"/>
  <c r="BD32" i="9" s="1"/>
  <c r="BR33" i="9"/>
  <c r="AG34" i="9"/>
  <c r="AZ34" i="9"/>
  <c r="BD34" i="9" s="1"/>
  <c r="BQ34" i="9"/>
  <c r="BR34" i="9"/>
  <c r="AG35" i="9"/>
  <c r="BP35" i="9"/>
  <c r="AY36" i="9"/>
  <c r="BB38" i="9"/>
  <c r="BF38" i="9" s="1"/>
  <c r="AZ38" i="9"/>
  <c r="BP38" i="9"/>
  <c r="BS38" i="9"/>
  <c r="AG39" i="9"/>
  <c r="BA39" i="9"/>
  <c r="BE39" i="9" s="1"/>
  <c r="AU40" i="9"/>
  <c r="AU42" i="9"/>
  <c r="AG42" i="9"/>
  <c r="BR43" i="9"/>
  <c r="AU44" i="9"/>
  <c r="AU45" i="9"/>
  <c r="AG45" i="9"/>
  <c r="AU46" i="9"/>
  <c r="BQ46" i="9"/>
  <c r="AG48" i="9"/>
  <c r="AZ48" i="9"/>
  <c r="BD48" i="9" s="1"/>
  <c r="BQ48" i="9"/>
  <c r="BA49" i="9"/>
  <c r="BP50" i="9"/>
  <c r="BA52" i="9"/>
  <c r="BE52" i="9" s="1"/>
  <c r="BP52" i="9"/>
  <c r="BZ52" i="9"/>
  <c r="CA52" i="9" s="1"/>
  <c r="BB54" i="9"/>
  <c r="BF54" i="9" s="1"/>
  <c r="AG57" i="9"/>
  <c r="AY57" i="9"/>
  <c r="BF57" i="9"/>
  <c r="BA58" i="9"/>
  <c r="BE58" i="9" s="1"/>
  <c r="AG59" i="9"/>
  <c r="AZ61" i="9"/>
  <c r="BP61" i="9"/>
  <c r="AU62" i="9"/>
  <c r="AG63" i="9"/>
  <c r="AZ63" i="9"/>
  <c r="BD63" i="9" s="1"/>
  <c r="AZ64" i="9"/>
  <c r="BD64" i="9" s="1"/>
  <c r="BP64" i="9"/>
  <c r="BQ64" i="9"/>
  <c r="BP65" i="9"/>
  <c r="BQ67" i="9"/>
  <c r="BP67" i="9"/>
  <c r="AG36" i="9"/>
  <c r="AZ37" i="9"/>
  <c r="BQ38" i="9"/>
  <c r="AG40" i="9"/>
  <c r="AZ40" i="9"/>
  <c r="BD40" i="9" s="1"/>
  <c r="BQ40" i="9"/>
  <c r="AZ41" i="9"/>
  <c r="BD41" i="9" s="1"/>
  <c r="BQ41" i="9"/>
  <c r="BR41" i="9"/>
  <c r="AG44" i="9"/>
  <c r="AZ44" i="9"/>
  <c r="BD44" i="9" s="1"/>
  <c r="BQ44" i="9"/>
  <c r="BR44" i="9"/>
  <c r="AG46" i="9"/>
  <c r="BA46" i="9"/>
  <c r="BE46" i="9" s="1"/>
  <c r="AG49" i="9"/>
  <c r="BB50" i="9"/>
  <c r="BF50" i="9" s="1"/>
  <c r="AZ54" i="9"/>
  <c r="BQ61" i="9"/>
  <c r="AG62" i="9"/>
  <c r="BA62" i="9"/>
  <c r="BE62" i="9" s="1"/>
  <c r="BQ63" i="9"/>
  <c r="BP63" i="9"/>
  <c r="BB66" i="9"/>
  <c r="AG67" i="9"/>
  <c r="BA70" i="9"/>
  <c r="BE70" i="9" s="1"/>
  <c r="AZ71" i="9"/>
  <c r="BR71" i="9"/>
  <c r="AZ74" i="9"/>
  <c r="BD74" i="9" s="1"/>
  <c r="AZ75" i="9"/>
  <c r="BR75" i="9"/>
  <c r="BA76" i="9"/>
  <c r="BA79" i="9"/>
  <c r="BE79" i="9" s="1"/>
  <c r="AZ86" i="9"/>
  <c r="AZ89" i="9"/>
  <c r="BQ89" i="9" s="1"/>
  <c r="AZ92" i="9"/>
  <c r="BQ92" i="9" s="1"/>
  <c r="AZ93" i="9"/>
  <c r="BD93" i="9" s="1"/>
  <c r="CA94" i="9"/>
  <c r="BA95" i="9"/>
  <c r="BE95" i="9" s="1"/>
  <c r="AG98" i="9"/>
  <c r="AZ98" i="9"/>
  <c r="BA101" i="9"/>
  <c r="BE101" i="9" s="1"/>
  <c r="BR64" i="9"/>
  <c r="AG65" i="9"/>
  <c r="AZ65" i="9"/>
  <c r="BD65" i="9" s="1"/>
  <c r="BQ65" i="9"/>
  <c r="AG66" i="9"/>
  <c r="BP66" i="9"/>
  <c r="BA67" i="9"/>
  <c r="BP68" i="9"/>
  <c r="AG69" i="9"/>
  <c r="AZ69" i="9"/>
  <c r="BD69" i="9" s="1"/>
  <c r="AU71" i="9"/>
  <c r="AG72" i="9"/>
  <c r="AZ72" i="9"/>
  <c r="AG73" i="9"/>
  <c r="AZ73" i="9"/>
  <c r="BD73" i="9" s="1"/>
  <c r="BR73" i="9"/>
  <c r="AG74" i="9"/>
  <c r="AG75" i="9"/>
  <c r="BQ75" i="9"/>
  <c r="AG76" i="9"/>
  <c r="AU77" i="9"/>
  <c r="AG78" i="9"/>
  <c r="AZ78" i="9"/>
  <c r="AG79" i="9"/>
  <c r="AG80" i="9"/>
  <c r="BP81" i="9"/>
  <c r="AG83" i="9"/>
  <c r="BA83" i="9"/>
  <c r="BE83" i="9" s="1"/>
  <c r="AG84" i="9"/>
  <c r="AY84" i="9"/>
  <c r="AG85" i="9"/>
  <c r="AZ85" i="9"/>
  <c r="AU86" i="9"/>
  <c r="BA87" i="9"/>
  <c r="BE87" i="9" s="1"/>
  <c r="AG88" i="9"/>
  <c r="BP88" i="9"/>
  <c r="AG89" i="9"/>
  <c r="AU90" i="9"/>
  <c r="AG90" i="9"/>
  <c r="BA90" i="9"/>
  <c r="BE90" i="9" s="1"/>
  <c r="AG91" i="9"/>
  <c r="AZ91" i="9"/>
  <c r="BQ91" i="9" s="1"/>
  <c r="BR91" i="9"/>
  <c r="BP91" i="9"/>
  <c r="AU93" i="9"/>
  <c r="AG94" i="9"/>
  <c r="BB94" i="9"/>
  <c r="AU95" i="9"/>
  <c r="AG95" i="9"/>
  <c r="BP95" i="9"/>
  <c r="AU97" i="9"/>
  <c r="AG97" i="9"/>
  <c r="BP97" i="9"/>
  <c r="AU98" i="9"/>
  <c r="BO99" i="9"/>
  <c r="BZ99" i="9" s="1"/>
  <c r="BQ101" i="9"/>
  <c r="BF13" i="9"/>
  <c r="CA13" i="9"/>
  <c r="BC13" i="9"/>
  <c r="BG13" i="9" s="1"/>
  <c r="BH13" i="9" s="1"/>
  <c r="BG17" i="9"/>
  <c r="BH17" i="9" s="1"/>
  <c r="BF79" i="9"/>
  <c r="BS79" i="9"/>
  <c r="BF94" i="9"/>
  <c r="BS94" i="9"/>
  <c r="CA40" i="9"/>
  <c r="CA49" i="9"/>
  <c r="BF66" i="9"/>
  <c r="BS66" i="9"/>
  <c r="CA66" i="9"/>
  <c r="BZ10" i="9"/>
  <c r="S11" i="9"/>
  <c r="BB11" i="9" s="1"/>
  <c r="S13" i="9"/>
  <c r="BT13" i="9"/>
  <c r="BD14" i="9"/>
  <c r="BB14" i="9"/>
  <c r="BF14" i="9" s="1"/>
  <c r="S18" i="9"/>
  <c r="S25" i="9"/>
  <c r="AZ29" i="9"/>
  <c r="BA29" i="9"/>
  <c r="S30" i="9"/>
  <c r="BR30" i="9"/>
  <c r="S34" i="9"/>
  <c r="BB34" i="9" s="1"/>
  <c r="S35" i="9"/>
  <c r="BB35" i="9" s="1"/>
  <c r="BZ36" i="9"/>
  <c r="BP36" i="9"/>
  <c r="BG38" i="9"/>
  <c r="BH38" i="9" s="1"/>
  <c r="BD42" i="9"/>
  <c r="BB42" i="9"/>
  <c r="BF42" i="9" s="1"/>
  <c r="AZ45" i="9"/>
  <c r="BA45" i="9"/>
  <c r="S46" i="9"/>
  <c r="S48" i="9"/>
  <c r="BB48" i="9" s="1"/>
  <c r="BC52" i="9"/>
  <c r="BT52" i="9" s="1"/>
  <c r="BD52" i="9"/>
  <c r="BQ52" i="9"/>
  <c r="CA54" i="9"/>
  <c r="BT63" i="9"/>
  <c r="S65" i="9"/>
  <c r="S66" i="9"/>
  <c r="BZ69" i="9"/>
  <c r="BZ72" i="9"/>
  <c r="BD78" i="9"/>
  <c r="CA79" i="9"/>
  <c r="S85" i="9"/>
  <c r="BB85" i="9" s="1"/>
  <c r="BF85" i="9" s="1"/>
  <c r="BR86" i="9"/>
  <c r="BP86" i="9"/>
  <c r="BD89" i="9"/>
  <c r="BD92" i="9"/>
  <c r="CA95" i="9"/>
  <c r="BZ96" i="9"/>
  <c r="BP96" i="9"/>
  <c r="CA97" i="9"/>
  <c r="AS102" i="9"/>
  <c r="AK102" i="9"/>
  <c r="BP12" i="9"/>
  <c r="S14" i="9"/>
  <c r="AU16" i="9"/>
  <c r="BQ16" i="9"/>
  <c r="BS21" i="9"/>
  <c r="BR22" i="9"/>
  <c r="BR23" i="9"/>
  <c r="BP25" i="9"/>
  <c r="AU26" i="9"/>
  <c r="BQ26" i="9"/>
  <c r="S28" i="9"/>
  <c r="S29" i="9"/>
  <c r="BB29" i="9" s="1"/>
  <c r="BZ30" i="9"/>
  <c r="BP30" i="9"/>
  <c r="BC38" i="9"/>
  <c r="BT38" i="9"/>
  <c r="S39" i="9"/>
  <c r="BB39" i="9" s="1"/>
  <c r="S42" i="9"/>
  <c r="S44" i="9"/>
  <c r="S45" i="9"/>
  <c r="BA47" i="9"/>
  <c r="BE47" i="9" s="1"/>
  <c r="AZ47" i="9"/>
  <c r="BQ47" i="9" s="1"/>
  <c r="BE49" i="9"/>
  <c r="BR49" i="9"/>
  <c r="BB51" i="9"/>
  <c r="AZ51" i="9"/>
  <c r="BS54" i="9"/>
  <c r="BO55" i="9"/>
  <c r="AY55" i="9"/>
  <c r="BQ55" i="9"/>
  <c r="BP55" i="9"/>
  <c r="BR58" i="9"/>
  <c r="BD59" i="9"/>
  <c r="BD60" i="9"/>
  <c r="BQ60" i="9"/>
  <c r="S62" i="9"/>
  <c r="BB65" i="9"/>
  <c r="BD71" i="9"/>
  <c r="BP74" i="9"/>
  <c r="BE76" i="9"/>
  <c r="AU79" i="9"/>
  <c r="BR80" i="9"/>
  <c r="BQ81" i="9"/>
  <c r="BA82" i="9"/>
  <c r="AZ82" i="9"/>
  <c r="BD84" i="9"/>
  <c r="AZ97" i="9"/>
  <c r="BA97" i="9"/>
  <c r="BD99" i="9"/>
  <c r="Y102" i="9"/>
  <c r="BB10" i="9"/>
  <c r="BP11" i="9"/>
  <c r="BM102" i="9"/>
  <c r="AG12" i="9"/>
  <c r="W102" i="9"/>
  <c r="AE102" i="9"/>
  <c r="BA12" i="9"/>
  <c r="BE12" i="9" s="1"/>
  <c r="BQ12" i="9"/>
  <c r="BR13" i="9"/>
  <c r="BQ14" i="9"/>
  <c r="AU15" i="9"/>
  <c r="BS17" i="9"/>
  <c r="BD19" i="9"/>
  <c r="BR19" i="9"/>
  <c r="S21" i="9"/>
  <c r="BC21" i="9"/>
  <c r="BG21" i="9" s="1"/>
  <c r="BH21" i="9" s="1"/>
  <c r="CA21" i="9"/>
  <c r="BD22" i="9"/>
  <c r="BW102" i="9"/>
  <c r="BZ23" i="9"/>
  <c r="BS24" i="9"/>
  <c r="BQ25" i="9"/>
  <c r="BB26" i="9"/>
  <c r="CA26" i="9" s="1"/>
  <c r="BD27" i="9"/>
  <c r="BB28" i="9"/>
  <c r="BO31" i="9"/>
  <c r="AX102" i="9"/>
  <c r="BR32" i="9"/>
  <c r="BB36" i="9"/>
  <c r="BF36" i="9" s="1"/>
  <c r="AZ36" i="9"/>
  <c r="BQ36" i="9"/>
  <c r="BQ37" i="9"/>
  <c r="BR37" i="9"/>
  <c r="BP37" i="9"/>
  <c r="AU38" i="9"/>
  <c r="BD38" i="9"/>
  <c r="CA38" i="9"/>
  <c r="BP39" i="9"/>
  <c r="BQ39" i="9"/>
  <c r="BR40" i="9"/>
  <c r="BO41" i="9"/>
  <c r="BQ42" i="9"/>
  <c r="BD43" i="9"/>
  <c r="BB44" i="9"/>
  <c r="BZ48" i="9"/>
  <c r="CA48" i="9" s="1"/>
  <c r="AU49" i="9"/>
  <c r="AZ50" i="9"/>
  <c r="BQ50" i="9"/>
  <c r="BD54" i="9"/>
  <c r="BC54" i="9"/>
  <c r="BG54" i="9" s="1"/>
  <c r="BH54" i="9" s="1"/>
  <c r="BB56" i="9"/>
  <c r="BF56" i="9" s="1"/>
  <c r="AZ56" i="9"/>
  <c r="BQ56" i="9" s="1"/>
  <c r="BS56" i="9"/>
  <c r="AU57" i="9"/>
  <c r="BR57" i="9"/>
  <c r="BP57" i="9"/>
  <c r="AU58" i="9"/>
  <c r="BB59" i="9"/>
  <c r="BQ59" i="9"/>
  <c r="AU60" i="9"/>
  <c r="BR60" i="9"/>
  <c r="AU61" i="9"/>
  <c r="BD61" i="9"/>
  <c r="BP62" i="9"/>
  <c r="BQ62" i="9"/>
  <c r="BR63" i="9"/>
  <c r="BD67" i="9"/>
  <c r="BB67" i="9"/>
  <c r="BF67" i="9" s="1"/>
  <c r="S73" i="9"/>
  <c r="BZ74" i="9"/>
  <c r="BD75" i="9"/>
  <c r="AU76" i="9"/>
  <c r="BR76" i="9"/>
  <c r="BP77" i="9"/>
  <c r="BZ78" i="9"/>
  <c r="BB80" i="9"/>
  <c r="BS80" i="9" s="1"/>
  <c r="AZ80" i="9"/>
  <c r="BP80" i="9"/>
  <c r="BQ80" i="9"/>
  <c r="BQ82" i="9"/>
  <c r="S83" i="9"/>
  <c r="BB84" i="9"/>
  <c r="BS84" i="9" s="1"/>
  <c r="BA84" i="9"/>
  <c r="BE84" i="9" s="1"/>
  <c r="BZ84" i="9"/>
  <c r="CA84" i="9" s="1"/>
  <c r="BZ89" i="9"/>
  <c r="BR93" i="9"/>
  <c r="BP93" i="9"/>
  <c r="AU94" i="9"/>
  <c r="S97" i="9"/>
  <c r="M102" i="9"/>
  <c r="S10" i="9"/>
  <c r="AA102" i="9"/>
  <c r="AG10" i="9"/>
  <c r="AO102" i="9"/>
  <c r="AU10" i="9"/>
  <c r="BN102" i="9"/>
  <c r="BP10" i="9"/>
  <c r="BD11" i="9"/>
  <c r="BS13" i="9"/>
  <c r="BA14" i="9"/>
  <c r="BE14" i="9" s="1"/>
  <c r="BP14" i="9"/>
  <c r="AG15" i="9"/>
  <c r="BD15" i="9"/>
  <c r="BR15" i="9"/>
  <c r="S17" i="9"/>
  <c r="BC17" i="9"/>
  <c r="BP17" i="9"/>
  <c r="BT17" i="9" s="1"/>
  <c r="BD18" i="9"/>
  <c r="BB18" i="9"/>
  <c r="BS18" i="9" s="1"/>
  <c r="BP20" i="9"/>
  <c r="S22" i="9"/>
  <c r="BB22" i="9" s="1"/>
  <c r="AZ23" i="9"/>
  <c r="BQ23" i="9" s="1"/>
  <c r="S24" i="9"/>
  <c r="BC24" i="9"/>
  <c r="BG24" i="9" s="1"/>
  <c r="BH24" i="9" s="1"/>
  <c r="BP24" i="9"/>
  <c r="BT24" i="9" s="1"/>
  <c r="BB25" i="9"/>
  <c r="CA25" i="9" s="1"/>
  <c r="BA25" i="9"/>
  <c r="BE25" i="9" s="1"/>
  <c r="AU27" i="9"/>
  <c r="S27" i="9"/>
  <c r="BQ27" i="9"/>
  <c r="BB30" i="9"/>
  <c r="BS30" i="9" s="1"/>
  <c r="AZ30" i="9"/>
  <c r="BQ30" i="9"/>
  <c r="AY31" i="9"/>
  <c r="BQ31" i="9"/>
  <c r="S32" i="9"/>
  <c r="AZ35" i="9"/>
  <c r="BA35" i="9"/>
  <c r="S36" i="9"/>
  <c r="BA36" i="9"/>
  <c r="BE36" i="9" s="1"/>
  <c r="BR36" i="9"/>
  <c r="AU37" i="9"/>
  <c r="AG37" i="9"/>
  <c r="BD37" i="9"/>
  <c r="BR38" i="9"/>
  <c r="S40" i="9"/>
  <c r="BB40" i="9" s="1"/>
  <c r="BF40" i="9" s="1"/>
  <c r="AY41" i="9"/>
  <c r="BA42" i="9"/>
  <c r="BC42" i="9" s="1"/>
  <c r="BQ43" i="9"/>
  <c r="BB45" i="9"/>
  <c r="BD46" i="9"/>
  <c r="BB46" i="9"/>
  <c r="BF46" i="9" s="1"/>
  <c r="BR46" i="9"/>
  <c r="BE48" i="9"/>
  <c r="BR48" i="9"/>
  <c r="BP48" i="9"/>
  <c r="BD49" i="9"/>
  <c r="BC49" i="9"/>
  <c r="BG49" i="9" s="1"/>
  <c r="BH49" i="9" s="1"/>
  <c r="BS49" i="9"/>
  <c r="AU50" i="9"/>
  <c r="BA50" i="9"/>
  <c r="CA50" i="9"/>
  <c r="BA51" i="9"/>
  <c r="BE51" i="9" s="1"/>
  <c r="BG52" i="9"/>
  <c r="BH52" i="9" s="1"/>
  <c r="BR52" i="9"/>
  <c r="BB53" i="9"/>
  <c r="BF53" i="9" s="1"/>
  <c r="AZ53" i="9"/>
  <c r="BQ53" i="9" s="1"/>
  <c r="AU54" i="9"/>
  <c r="BR54" i="9"/>
  <c r="BP54" i="9"/>
  <c r="AU55" i="9"/>
  <c r="BD55" i="9"/>
  <c r="BP56" i="9"/>
  <c r="BD57" i="9"/>
  <c r="BC57" i="9"/>
  <c r="BG57" i="9" s="1"/>
  <c r="BH57" i="9" s="1"/>
  <c r="BP59" i="9"/>
  <c r="BZ60" i="9"/>
  <c r="BP60" i="9"/>
  <c r="BR61" i="9"/>
  <c r="S63" i="9"/>
  <c r="AZ66" i="9"/>
  <c r="BA66" i="9"/>
  <c r="S67" i="9"/>
  <c r="BB68" i="9"/>
  <c r="BF68" i="9" s="1"/>
  <c r="AZ68" i="9"/>
  <c r="BA68" i="9"/>
  <c r="BE68" i="9" s="1"/>
  <c r="BR69" i="9"/>
  <c r="BP69" i="9"/>
  <c r="BZ70" i="9"/>
  <c r="BQ71" i="9"/>
  <c r="AU72" i="9"/>
  <c r="BD72" i="9"/>
  <c r="BB73" i="9"/>
  <c r="BF73" i="9" s="1"/>
  <c r="BO73" i="9"/>
  <c r="AY73" i="9"/>
  <c r="AU74" i="9"/>
  <c r="AU75" i="9"/>
  <c r="BP76" i="9"/>
  <c r="BQ76" i="9"/>
  <c r="BP78" i="9"/>
  <c r="BA81" i="9"/>
  <c r="BE81" i="9" s="1"/>
  <c r="BZ83" i="9"/>
  <c r="BQ84" i="9"/>
  <c r="BS85" i="9"/>
  <c r="BZ85" i="9"/>
  <c r="CA85" i="9" s="1"/>
  <c r="BA88" i="9"/>
  <c r="AZ88" i="9"/>
  <c r="BP89" i="9"/>
  <c r="AZ94" i="9"/>
  <c r="BA94" i="9"/>
  <c r="BE94" i="9" s="1"/>
  <c r="BQ95" i="9"/>
  <c r="AY96" i="9"/>
  <c r="BP98" i="9"/>
  <c r="BR98" i="9"/>
  <c r="S98" i="9"/>
  <c r="BB98" i="9" s="1"/>
  <c r="BF98" i="9" s="1"/>
  <c r="BR99" i="9"/>
  <c r="BP99" i="9"/>
  <c r="Q102" i="9"/>
  <c r="BD10" i="9"/>
  <c r="S12" i="9"/>
  <c r="S15" i="9"/>
  <c r="BB15" i="9" s="1"/>
  <c r="BA16" i="9"/>
  <c r="BE16" i="9" s="1"/>
  <c r="S19" i="9"/>
  <c r="BB19" i="9" s="1"/>
  <c r="BA20" i="9"/>
  <c r="BR20" i="9" s="1"/>
  <c r="S23" i="9"/>
  <c r="BB23" i="9" s="1"/>
  <c r="BF25" i="9"/>
  <c r="BA26" i="9"/>
  <c r="BE26" i="9" s="1"/>
  <c r="BF30" i="9"/>
  <c r="BC32" i="9"/>
  <c r="BG32" i="9" s="1"/>
  <c r="BH32" i="9" s="1"/>
  <c r="AU33" i="9"/>
  <c r="AG33" i="9"/>
  <c r="BC40" i="9"/>
  <c r="BG40" i="9" s="1"/>
  <c r="BH40" i="9" s="1"/>
  <c r="AU41" i="9"/>
  <c r="AG41" i="9"/>
  <c r="BO42" i="9"/>
  <c r="AY42" i="9"/>
  <c r="AU43" i="9"/>
  <c r="AG43" i="9"/>
  <c r="S49" i="9"/>
  <c r="BP49" i="9"/>
  <c r="S50" i="9"/>
  <c r="AU52" i="9"/>
  <c r="AG52" i="9"/>
  <c r="S54" i="9"/>
  <c r="BA55" i="9"/>
  <c r="BE55" i="9" s="1"/>
  <c r="S57" i="9"/>
  <c r="BQ58" i="9"/>
  <c r="BA59" i="9"/>
  <c r="BE59" i="9" s="1"/>
  <c r="BB60" i="9"/>
  <c r="BC63" i="9"/>
  <c r="BG63" i="9" s="1"/>
  <c r="BH63" i="9" s="1"/>
  <c r="AU64" i="9"/>
  <c r="AG64" i="9"/>
  <c r="BS68" i="9"/>
  <c r="BZ68" i="9"/>
  <c r="AU70" i="9"/>
  <c r="AG70" i="9"/>
  <c r="BQ72" i="9"/>
  <c r="BQ74" i="9"/>
  <c r="S78" i="9"/>
  <c r="BD79" i="9"/>
  <c r="BR79" i="9"/>
  <c r="S84" i="9"/>
  <c r="BP84" i="9"/>
  <c r="BP85" i="9"/>
  <c r="BZ86" i="9"/>
  <c r="AU87" i="9"/>
  <c r="AG87" i="9"/>
  <c r="AU89" i="9"/>
  <c r="AU92" i="9"/>
  <c r="AG92" i="9"/>
  <c r="S93" i="9"/>
  <c r="BB93" i="9" s="1"/>
  <c r="S94" i="9"/>
  <c r="BC95" i="9"/>
  <c r="BT95" i="9" s="1"/>
  <c r="BD95" i="9"/>
  <c r="BS95" i="9"/>
  <c r="BA99" i="9"/>
  <c r="BE99" i="9" s="1"/>
  <c r="BB99" i="9"/>
  <c r="BR100" i="9"/>
  <c r="BC101" i="9"/>
  <c r="BG101" i="9" s="1"/>
  <c r="BH101" i="9" s="1"/>
  <c r="BD101" i="9"/>
  <c r="R102" i="9"/>
  <c r="AF102" i="9"/>
  <c r="AM102" i="9"/>
  <c r="AT102" i="9"/>
  <c r="BA10" i="9"/>
  <c r="S16" i="9"/>
  <c r="BB16" i="9" s="1"/>
  <c r="S20" i="9"/>
  <c r="BB20" i="9" s="1"/>
  <c r="CA20" i="9" s="1"/>
  <c r="AY25" i="9"/>
  <c r="S26" i="9"/>
  <c r="BB27" i="9"/>
  <c r="S31" i="9"/>
  <c r="BB31" i="9" s="1"/>
  <c r="BC31" i="9" s="1"/>
  <c r="BS32" i="9"/>
  <c r="S37" i="9"/>
  <c r="BB37" i="9" s="1"/>
  <c r="S38" i="9"/>
  <c r="BS40" i="9"/>
  <c r="BB41" i="9"/>
  <c r="BC41" i="9" s="1"/>
  <c r="BB43" i="9"/>
  <c r="CA43" i="9" s="1"/>
  <c r="AU47" i="9"/>
  <c r="AG47" i="9"/>
  <c r="BS51" i="9"/>
  <c r="BR53" i="9"/>
  <c r="BQ54" i="9"/>
  <c r="S55" i="9"/>
  <c r="BB55" i="9" s="1"/>
  <c r="BR56" i="9"/>
  <c r="BQ57" i="9"/>
  <c r="S58" i="9"/>
  <c r="BB58" i="9" s="1"/>
  <c r="BP58" i="9"/>
  <c r="S59" i="9"/>
  <c r="S61" i="9"/>
  <c r="BB61" i="9" s="1"/>
  <c r="BB62" i="9"/>
  <c r="BS63" i="9"/>
  <c r="BS67" i="9"/>
  <c r="CA67" i="9"/>
  <c r="S69" i="9"/>
  <c r="BB69" i="9" s="1"/>
  <c r="BF69" i="9" s="1"/>
  <c r="BD70" i="9"/>
  <c r="BR70" i="9"/>
  <c r="BP72" i="9"/>
  <c r="BP73" i="9"/>
  <c r="BR74" i="9"/>
  <c r="S76" i="9"/>
  <c r="S77" i="9"/>
  <c r="BR78" i="9"/>
  <c r="AY82" i="9"/>
  <c r="BO82" i="9"/>
  <c r="BB83" i="9"/>
  <c r="BP83" i="9"/>
  <c r="BR83" i="9"/>
  <c r="BR84" i="9"/>
  <c r="BD86" i="9"/>
  <c r="AU88" i="9"/>
  <c r="BB90" i="9"/>
  <c r="BF90" i="9" s="1"/>
  <c r="BP90" i="9"/>
  <c r="BQ90" i="9"/>
  <c r="BD91" i="9"/>
  <c r="BP94" i="9"/>
  <c r="BG95" i="9"/>
  <c r="BH95" i="9" s="1"/>
  <c r="BD98" i="9"/>
  <c r="BQ98" i="9"/>
  <c r="BS99" i="9"/>
  <c r="AZ100" i="9"/>
  <c r="BB100" i="9"/>
  <c r="BF100" i="9" s="1"/>
  <c r="AU101" i="9"/>
  <c r="S33" i="9"/>
  <c r="S41" i="9"/>
  <c r="S43" i="9"/>
  <c r="S47" i="9"/>
  <c r="BB47" i="9" s="1"/>
  <c r="S51" i="9"/>
  <c r="S52" i="9"/>
  <c r="S53" i="9"/>
  <c r="S56" i="9"/>
  <c r="S60" i="9"/>
  <c r="S64" i="9"/>
  <c r="BB64" i="9" s="1"/>
  <c r="BQ69" i="9"/>
  <c r="S70" i="9"/>
  <c r="BB70" i="9" s="1"/>
  <c r="BP70" i="9"/>
  <c r="S71" i="9"/>
  <c r="BB71" i="9" s="1"/>
  <c r="S75" i="9"/>
  <c r="BB75" i="9" s="1"/>
  <c r="BC75" i="9" s="1"/>
  <c r="BG75" i="9" s="1"/>
  <c r="BH75" i="9" s="1"/>
  <c r="BB76" i="9"/>
  <c r="BB77" i="9"/>
  <c r="CA77" i="9" s="1"/>
  <c r="AZ77" i="9"/>
  <c r="BR77" i="9"/>
  <c r="BQ78" i="9"/>
  <c r="S79" i="9"/>
  <c r="BP79" i="9"/>
  <c r="S80" i="9"/>
  <c r="AU82" i="9"/>
  <c r="AG82" i="9"/>
  <c r="S86" i="9"/>
  <c r="BB86" i="9" s="1"/>
  <c r="BF86" i="9" s="1"/>
  <c r="BD87" i="9"/>
  <c r="BR89" i="9"/>
  <c r="S91" i="9"/>
  <c r="BB91" i="9" s="1"/>
  <c r="BR92" i="9"/>
  <c r="BQ93" i="9"/>
  <c r="S95" i="9"/>
  <c r="BR95" i="9"/>
  <c r="BA96" i="9"/>
  <c r="AZ96" i="9"/>
  <c r="BQ96" i="9"/>
  <c r="BS97" i="9"/>
  <c r="AU99" i="9"/>
  <c r="AG99" i="9"/>
  <c r="AU100" i="9"/>
  <c r="AG100" i="9"/>
  <c r="AG101" i="9"/>
  <c r="BB101" i="9"/>
  <c r="S68" i="9"/>
  <c r="S72" i="9"/>
  <c r="S74" i="9"/>
  <c r="BB74" i="9" s="1"/>
  <c r="BF74" i="9" s="1"/>
  <c r="S81" i="9"/>
  <c r="S82" i="9"/>
  <c r="BB82" i="9" s="1"/>
  <c r="BF82" i="9" s="1"/>
  <c r="BR85" i="9"/>
  <c r="BQ86" i="9"/>
  <c r="S87" i="9"/>
  <c r="BB87" i="9" s="1"/>
  <c r="BP87" i="9"/>
  <c r="S88" i="9"/>
  <c r="BB88" i="9" s="1"/>
  <c r="S90" i="9"/>
  <c r="BS91" i="9"/>
  <c r="BB92" i="9"/>
  <c r="AU96" i="9"/>
  <c r="AG96" i="9"/>
  <c r="BQ99" i="9"/>
  <c r="S100" i="9"/>
  <c r="BP100" i="9"/>
  <c r="S101" i="9"/>
  <c r="S89" i="9"/>
  <c r="BB89" i="9" s="1"/>
  <c r="S92" i="9"/>
  <c r="S96" i="9"/>
  <c r="BB96" i="9" s="1"/>
  <c r="S99" i="9"/>
  <c r="BS96" i="9" l="1"/>
  <c r="BF96" i="9"/>
  <c r="BF23" i="9"/>
  <c r="BS23" i="9"/>
  <c r="BF58" i="9"/>
  <c r="BC58" i="9"/>
  <c r="BG58" i="9" s="1"/>
  <c r="BH58" i="9" s="1"/>
  <c r="CA75" i="9"/>
  <c r="BF77" i="9"/>
  <c r="BQ73" i="9"/>
  <c r="BR62" i="9"/>
  <c r="BQ32" i="9"/>
  <c r="BR18" i="9"/>
  <c r="BE18" i="9"/>
  <c r="BQ28" i="9"/>
  <c r="CA24" i="9"/>
  <c r="CA17" i="9"/>
  <c r="BR11" i="9"/>
  <c r="BE11" i="9"/>
  <c r="BG42" i="9"/>
  <c r="BH42" i="9" s="1"/>
  <c r="BC69" i="9"/>
  <c r="BG69" i="9" s="1"/>
  <c r="BH69" i="9" s="1"/>
  <c r="BC25" i="9"/>
  <c r="BS69" i="9"/>
  <c r="BS50" i="9"/>
  <c r="BC43" i="9"/>
  <c r="BQ85" i="9"/>
  <c r="BD85" i="9"/>
  <c r="BB72" i="9"/>
  <c r="BR87" i="9"/>
  <c r="BT79" i="9"/>
  <c r="BR68" i="9"/>
  <c r="BS100" i="9"/>
  <c r="BC98" i="9"/>
  <c r="BG98" i="9" s="1"/>
  <c r="BH98" i="9" s="1"/>
  <c r="BC91" i="9"/>
  <c r="BT91" i="9" s="1"/>
  <c r="BC79" i="9"/>
  <c r="BG79" i="9" s="1"/>
  <c r="BH79" i="9" s="1"/>
  <c r="BB78" i="9"/>
  <c r="BB33" i="9"/>
  <c r="BS98" i="9"/>
  <c r="CA100" i="9"/>
  <c r="BT98" i="9"/>
  <c r="BR81" i="9"/>
  <c r="BG31" i="9"/>
  <c r="BH31" i="9" s="1"/>
  <c r="BR12" i="9"/>
  <c r="BC85" i="9"/>
  <c r="BG85" i="9" s="1"/>
  <c r="BH85" i="9" s="1"/>
  <c r="BS77" i="9"/>
  <c r="BC67" i="9"/>
  <c r="BT67" i="9" s="1"/>
  <c r="BF31" i="9"/>
  <c r="BT21" i="9"/>
  <c r="BB12" i="9"/>
  <c r="CA98" i="9"/>
  <c r="CA56" i="9"/>
  <c r="BS25" i="9"/>
  <c r="BR94" i="9"/>
  <c r="BR90" i="9"/>
  <c r="CA69" i="9"/>
  <c r="BE67" i="9"/>
  <c r="BR67" i="9"/>
  <c r="BR101" i="9"/>
  <c r="BR39" i="9"/>
  <c r="BQ24" i="9"/>
  <c r="BQ17" i="9"/>
  <c r="BF47" i="9"/>
  <c r="BS47" i="9"/>
  <c r="CA47" i="9"/>
  <c r="BF55" i="9"/>
  <c r="BC55" i="9"/>
  <c r="BF11" i="9"/>
  <c r="CA11" i="9"/>
  <c r="BS11" i="9"/>
  <c r="BC11" i="9"/>
  <c r="BG11" i="9" s="1"/>
  <c r="BH11" i="9" s="1"/>
  <c r="BF88" i="9"/>
  <c r="CA88" i="9"/>
  <c r="BS88" i="9"/>
  <c r="BF72" i="9"/>
  <c r="BS72" i="9"/>
  <c r="BC72" i="9"/>
  <c r="BG72" i="9" s="1"/>
  <c r="BH72" i="9" s="1"/>
  <c r="BF71" i="9"/>
  <c r="CA71" i="9"/>
  <c r="BC71" i="9"/>
  <c r="BS71" i="9"/>
  <c r="BF16" i="9"/>
  <c r="BS16" i="9"/>
  <c r="BC16" i="9"/>
  <c r="CA16" i="9"/>
  <c r="BF33" i="9"/>
  <c r="BS33" i="9"/>
  <c r="CA33" i="9"/>
  <c r="BC33" i="9"/>
  <c r="BF19" i="9"/>
  <c r="BC19" i="9"/>
  <c r="CA19" i="9"/>
  <c r="BS19" i="9"/>
  <c r="BF89" i="9"/>
  <c r="BS89" i="9"/>
  <c r="BC89" i="9"/>
  <c r="BG89" i="9" s="1"/>
  <c r="BH89" i="9" s="1"/>
  <c r="BF64" i="9"/>
  <c r="BS64" i="9"/>
  <c r="BC64" i="9"/>
  <c r="CA64" i="9"/>
  <c r="BF22" i="9"/>
  <c r="BC22" i="9"/>
  <c r="CA22" i="9"/>
  <c r="BS22" i="9"/>
  <c r="BF87" i="9"/>
  <c r="CA87" i="9"/>
  <c r="BS87" i="9"/>
  <c r="BC87" i="9"/>
  <c r="BG87" i="9" s="1"/>
  <c r="BH87" i="9" s="1"/>
  <c r="BF70" i="9"/>
  <c r="BS70" i="9"/>
  <c r="BC70" i="9"/>
  <c r="BG70" i="9" s="1"/>
  <c r="BH70" i="9" s="1"/>
  <c r="BF15" i="9"/>
  <c r="BS15" i="9"/>
  <c r="CA15" i="9"/>
  <c r="BC15" i="9"/>
  <c r="CA12" i="9"/>
  <c r="BS12" i="9"/>
  <c r="BF12" i="9"/>
  <c r="BF39" i="9"/>
  <c r="BS39" i="9"/>
  <c r="BC39" i="9"/>
  <c r="BG39" i="9" s="1"/>
  <c r="BH39" i="9" s="1"/>
  <c r="CA39" i="9"/>
  <c r="BF92" i="9"/>
  <c r="BS92" i="9"/>
  <c r="BT87" i="9"/>
  <c r="BC77" i="9"/>
  <c r="BG77" i="9" s="1"/>
  <c r="BH77" i="9" s="1"/>
  <c r="BD77" i="9"/>
  <c r="BF83" i="9"/>
  <c r="BC83" i="9"/>
  <c r="BG83" i="9" s="1"/>
  <c r="BH83" i="9" s="1"/>
  <c r="BF62" i="9"/>
  <c r="BS62" i="9"/>
  <c r="BC62" i="9"/>
  <c r="BG62" i="9" s="1"/>
  <c r="BH62" i="9" s="1"/>
  <c r="BS37" i="9"/>
  <c r="BF37" i="9"/>
  <c r="BF27" i="9"/>
  <c r="BS27" i="9"/>
  <c r="BF93" i="9"/>
  <c r="CA93" i="9"/>
  <c r="BS93" i="9"/>
  <c r="BG91" i="9"/>
  <c r="BH91" i="9" s="1"/>
  <c r="BF60" i="9"/>
  <c r="BS60" i="9"/>
  <c r="BD94" i="9"/>
  <c r="BC94" i="9"/>
  <c r="BG94" i="9" s="1"/>
  <c r="BH94" i="9" s="1"/>
  <c r="BQ68" i="9"/>
  <c r="BD68" i="9"/>
  <c r="BC68" i="9"/>
  <c r="BE66" i="9"/>
  <c r="BR66" i="9"/>
  <c r="BF45" i="9"/>
  <c r="BS45" i="9"/>
  <c r="BG41" i="9"/>
  <c r="BH41" i="9" s="1"/>
  <c r="BF29" i="9"/>
  <c r="BS29" i="9"/>
  <c r="CA89" i="9"/>
  <c r="CA80" i="9"/>
  <c r="BF80" i="9"/>
  <c r="BF59" i="9"/>
  <c r="CA59" i="9"/>
  <c r="BC37" i="9"/>
  <c r="BG37" i="9" s="1"/>
  <c r="BH37" i="9" s="1"/>
  <c r="BC90" i="9"/>
  <c r="BG90" i="9" s="1"/>
  <c r="BH90" i="9" s="1"/>
  <c r="BD82" i="9"/>
  <c r="BC82" i="9"/>
  <c r="BC92" i="9"/>
  <c r="CA62" i="9"/>
  <c r="BF48" i="9"/>
  <c r="BC48" i="9"/>
  <c r="BG48" i="9" s="1"/>
  <c r="BH48" i="9" s="1"/>
  <c r="BD45" i="9"/>
  <c r="BQ45" i="9"/>
  <c r="BC45" i="9"/>
  <c r="BF35" i="9"/>
  <c r="BS35" i="9"/>
  <c r="CA35" i="9"/>
  <c r="CA29" i="9"/>
  <c r="BF101" i="9"/>
  <c r="CA101" i="9"/>
  <c r="BC96" i="9"/>
  <c r="BG96" i="9" s="1"/>
  <c r="BH96" i="9" s="1"/>
  <c r="BD96" i="9"/>
  <c r="BT70" i="9"/>
  <c r="BG67" i="9"/>
  <c r="BH67" i="9" s="1"/>
  <c r="BZ82" i="9"/>
  <c r="CA82" i="9" s="1"/>
  <c r="BS82" i="9"/>
  <c r="BP82" i="9"/>
  <c r="BF61" i="9"/>
  <c r="BS61" i="9"/>
  <c r="BA102" i="9"/>
  <c r="BE10" i="9"/>
  <c r="BC10" i="9"/>
  <c r="BR10" i="9"/>
  <c r="BS90" i="9"/>
  <c r="BC73" i="9"/>
  <c r="BG73" i="9" s="1"/>
  <c r="BH73" i="9" s="1"/>
  <c r="BS59" i="9"/>
  <c r="BR47" i="9"/>
  <c r="AZ102" i="9"/>
  <c r="BC93" i="9"/>
  <c r="BG93" i="9" s="1"/>
  <c r="BH93" i="9" s="1"/>
  <c r="BC88" i="9"/>
  <c r="BQ88" i="9"/>
  <c r="BD88" i="9"/>
  <c r="BD66" i="9"/>
  <c r="BC66" i="9"/>
  <c r="BQ66" i="9"/>
  <c r="BE35" i="9"/>
  <c r="BR35" i="9"/>
  <c r="AG102" i="9"/>
  <c r="BS78" i="9"/>
  <c r="BC50" i="9"/>
  <c r="BD50" i="9"/>
  <c r="BS44" i="9"/>
  <c r="BF44" i="9"/>
  <c r="CA44" i="9"/>
  <c r="BC44" i="9"/>
  <c r="BF41" i="9"/>
  <c r="BT39" i="9"/>
  <c r="BZ31" i="9"/>
  <c r="CA31" i="9" s="1"/>
  <c r="BS31" i="9"/>
  <c r="BR26" i="9"/>
  <c r="BB102" i="9"/>
  <c r="BF10" i="9"/>
  <c r="BE82" i="9"/>
  <c r="BR82" i="9"/>
  <c r="BC60" i="9"/>
  <c r="BG60" i="9" s="1"/>
  <c r="BH60" i="9" s="1"/>
  <c r="BG55" i="9"/>
  <c r="BH55" i="9" s="1"/>
  <c r="BS36" i="9"/>
  <c r="BT25" i="9"/>
  <c r="BF20" i="9"/>
  <c r="BS20" i="9"/>
  <c r="BT96" i="9"/>
  <c r="BS74" i="9"/>
  <c r="BS46" i="9"/>
  <c r="BS34" i="9"/>
  <c r="BF34" i="9"/>
  <c r="CA34" i="9"/>
  <c r="BC34" i="9"/>
  <c r="BC27" i="9"/>
  <c r="BO102" i="9"/>
  <c r="BE96" i="9"/>
  <c r="BR96" i="9"/>
  <c r="BS76" i="9"/>
  <c r="BF76" i="9"/>
  <c r="BQ94" i="9"/>
  <c r="CA92" i="9"/>
  <c r="BT90" i="9"/>
  <c r="BG82" i="9"/>
  <c r="BH82" i="9" s="1"/>
  <c r="BG25" i="9"/>
  <c r="BH25" i="9" s="1"/>
  <c r="BT101" i="9"/>
  <c r="BF99" i="9"/>
  <c r="CA99" i="9"/>
  <c r="BS86" i="9"/>
  <c r="CA76" i="9"/>
  <c r="BS42" i="9"/>
  <c r="BZ42" i="9"/>
  <c r="CA42" i="9" s="1"/>
  <c r="BP42" i="9"/>
  <c r="BT42" i="9" s="1"/>
  <c r="CA37" i="9"/>
  <c r="BE88" i="9"/>
  <c r="BR88" i="9"/>
  <c r="CA70" i="9"/>
  <c r="BT60" i="9"/>
  <c r="BS53" i="9"/>
  <c r="BR50" i="9"/>
  <c r="BE50" i="9"/>
  <c r="BD35" i="9"/>
  <c r="BC35" i="9"/>
  <c r="BQ35" i="9"/>
  <c r="BD30" i="9"/>
  <c r="BC30" i="9"/>
  <c r="BG30" i="9" s="1"/>
  <c r="BH30" i="9" s="1"/>
  <c r="BF18" i="9"/>
  <c r="CA18" i="9"/>
  <c r="CA90" i="9"/>
  <c r="CA78" i="9"/>
  <c r="CA74" i="9"/>
  <c r="CA61" i="9"/>
  <c r="BT57" i="9"/>
  <c r="BD56" i="9"/>
  <c r="BC56" i="9"/>
  <c r="BG56" i="9" s="1"/>
  <c r="BH56" i="9" s="1"/>
  <c r="BZ41" i="9"/>
  <c r="CA41" i="9" s="1"/>
  <c r="BS41" i="9"/>
  <c r="BP41" i="9"/>
  <c r="BT41" i="9" s="1"/>
  <c r="BS28" i="9"/>
  <c r="BF28" i="9"/>
  <c r="CA28" i="9"/>
  <c r="BC28" i="9"/>
  <c r="BF26" i="9"/>
  <c r="BS26" i="9"/>
  <c r="CA23" i="9"/>
  <c r="BT11" i="9"/>
  <c r="BE97" i="9"/>
  <c r="BR97" i="9"/>
  <c r="BC84" i="9"/>
  <c r="BG84" i="9" s="1"/>
  <c r="BH84" i="9" s="1"/>
  <c r="BC76" i="9"/>
  <c r="BG76" i="9" s="1"/>
  <c r="BH76" i="9" s="1"/>
  <c r="BT55" i="9"/>
  <c r="BS55" i="9"/>
  <c r="BZ55" i="9"/>
  <c r="CA55" i="9" s="1"/>
  <c r="BD51" i="9"/>
  <c r="BQ51" i="9"/>
  <c r="BC51" i="9"/>
  <c r="BS101" i="9"/>
  <c r="BC59" i="9"/>
  <c r="BG59" i="9" s="1"/>
  <c r="BH59" i="9" s="1"/>
  <c r="BT40" i="9"/>
  <c r="BT32" i="9"/>
  <c r="BE29" i="9"/>
  <c r="BR29" i="9"/>
  <c r="BC14" i="9"/>
  <c r="BG14" i="9" s="1"/>
  <c r="BH14" i="9" s="1"/>
  <c r="CA10" i="9"/>
  <c r="BS58" i="9"/>
  <c r="BR59" i="9"/>
  <c r="BF91" i="9"/>
  <c r="CA91" i="9"/>
  <c r="BF84" i="9"/>
  <c r="BF75" i="9"/>
  <c r="BS75" i="9"/>
  <c r="BD100" i="9"/>
  <c r="BC100" i="9"/>
  <c r="BG100" i="9" s="1"/>
  <c r="BH100" i="9" s="1"/>
  <c r="BQ100" i="9"/>
  <c r="BT94" i="9"/>
  <c r="BC86" i="9"/>
  <c r="BG86" i="9" s="1"/>
  <c r="BH86" i="9" s="1"/>
  <c r="BT58" i="9"/>
  <c r="BF43" i="9"/>
  <c r="BS43" i="9"/>
  <c r="CA86" i="9"/>
  <c r="CA68" i="9"/>
  <c r="BT49" i="9"/>
  <c r="BE20" i="9"/>
  <c r="BC20" i="9"/>
  <c r="BG20" i="9" s="1"/>
  <c r="BH20" i="9" s="1"/>
  <c r="BT89" i="9"/>
  <c r="CA83" i="9"/>
  <c r="BS73" i="9"/>
  <c r="BZ73" i="9"/>
  <c r="CA73" i="9" s="1"/>
  <c r="BT69" i="9"/>
  <c r="CA60" i="9"/>
  <c r="BT54" i="9"/>
  <c r="BD53" i="9"/>
  <c r="BC53" i="9"/>
  <c r="BR51" i="9"/>
  <c r="BT48" i="9"/>
  <c r="CA46" i="9"/>
  <c r="BC46" i="9"/>
  <c r="BE42" i="9"/>
  <c r="BR42" i="9"/>
  <c r="BP31" i="9"/>
  <c r="BT31" i="9" s="1"/>
  <c r="BC23" i="9"/>
  <c r="BD23" i="9"/>
  <c r="BC18" i="9"/>
  <c r="AU102" i="9"/>
  <c r="S102" i="9"/>
  <c r="BC80" i="9"/>
  <c r="BG80" i="9" s="1"/>
  <c r="BH80" i="9" s="1"/>
  <c r="BD80" i="9"/>
  <c r="BT77" i="9"/>
  <c r="BT75" i="9"/>
  <c r="BC74" i="9"/>
  <c r="BG74" i="9" s="1"/>
  <c r="BH74" i="9" s="1"/>
  <c r="CA53" i="9"/>
  <c r="BS48" i="9"/>
  <c r="BD36" i="9"/>
  <c r="BC36" i="9"/>
  <c r="BG36" i="9" s="1"/>
  <c r="BH36" i="9" s="1"/>
  <c r="CA27" i="9"/>
  <c r="BR16" i="9"/>
  <c r="BC12" i="9"/>
  <c r="BG12" i="9" s="1"/>
  <c r="BH12" i="9" s="1"/>
  <c r="BS10" i="9"/>
  <c r="BC99" i="9"/>
  <c r="BG99" i="9" s="1"/>
  <c r="BH99" i="9" s="1"/>
  <c r="BD97" i="9"/>
  <c r="BQ97" i="9"/>
  <c r="BC97" i="9"/>
  <c r="BS83" i="9"/>
  <c r="BC81" i="9"/>
  <c r="BS65" i="9"/>
  <c r="BF65" i="9"/>
  <c r="CA65" i="9"/>
  <c r="BC65" i="9"/>
  <c r="BC61" i="9"/>
  <c r="BF51" i="9"/>
  <c r="CA51" i="9"/>
  <c r="BC47" i="9"/>
  <c r="BD47" i="9"/>
  <c r="CA30" i="9"/>
  <c r="BC26" i="9"/>
  <c r="BS14" i="9"/>
  <c r="CA96" i="9"/>
  <c r="BQ77" i="9"/>
  <c r="CA72" i="9"/>
  <c r="CA58" i="9"/>
  <c r="BE45" i="9"/>
  <c r="BR45" i="9"/>
  <c r="CA36" i="9"/>
  <c r="BD29" i="9"/>
  <c r="BQ29" i="9"/>
  <c r="BC29" i="9"/>
  <c r="BR25" i="9"/>
  <c r="AY102" i="9"/>
  <c r="CA14" i="9"/>
  <c r="BR55" i="9"/>
  <c r="CA45" i="9"/>
  <c r="BR14" i="9"/>
  <c r="CA102" i="9" l="1"/>
  <c r="BT100" i="9"/>
  <c r="BT12" i="9"/>
  <c r="BT14" i="9"/>
  <c r="BT56" i="9"/>
  <c r="BF78" i="9"/>
  <c r="BC78" i="9"/>
  <c r="BD102" i="9"/>
  <c r="BT74" i="9"/>
  <c r="BT73" i="9"/>
  <c r="BT43" i="9"/>
  <c r="BG43" i="9"/>
  <c r="BH43" i="9" s="1"/>
  <c r="BT85" i="9"/>
  <c r="BT47" i="9"/>
  <c r="BG47" i="9"/>
  <c r="BH47" i="9" s="1"/>
  <c r="BG65" i="9"/>
  <c r="BH65" i="9" s="1"/>
  <c r="BT65" i="9"/>
  <c r="BG81" i="9"/>
  <c r="BH81" i="9" s="1"/>
  <c r="BT81" i="9"/>
  <c r="BT23" i="9"/>
  <c r="BG23" i="9"/>
  <c r="BH23" i="9" s="1"/>
  <c r="BT46" i="9"/>
  <c r="BG46" i="9"/>
  <c r="BH46" i="9" s="1"/>
  <c r="BG53" i="9"/>
  <c r="BH53" i="9" s="1"/>
  <c r="BT53" i="9"/>
  <c r="BG66" i="9"/>
  <c r="BH66" i="9" s="1"/>
  <c r="BT66" i="9"/>
  <c r="BG88" i="9"/>
  <c r="BH88" i="9" s="1"/>
  <c r="BT88" i="9"/>
  <c r="BR102" i="9"/>
  <c r="BG45" i="9"/>
  <c r="BH45" i="9" s="1"/>
  <c r="BT45" i="9"/>
  <c r="BG68" i="9"/>
  <c r="BH68" i="9" s="1"/>
  <c r="BT68" i="9"/>
  <c r="BG22" i="9"/>
  <c r="BH22" i="9" s="1"/>
  <c r="BT22" i="9"/>
  <c r="BG26" i="9"/>
  <c r="BH26" i="9" s="1"/>
  <c r="BT26" i="9"/>
  <c r="BZ102" i="9"/>
  <c r="BG28" i="9"/>
  <c r="BH28" i="9" s="1"/>
  <c r="BT28" i="9"/>
  <c r="BT37" i="9"/>
  <c r="BC102" i="9"/>
  <c r="BG10" i="9"/>
  <c r="BT59" i="9"/>
  <c r="BT99" i="9"/>
  <c r="BT33" i="9"/>
  <c r="BG33" i="9"/>
  <c r="BH33" i="9" s="1"/>
  <c r="BG29" i="9"/>
  <c r="BH29" i="9" s="1"/>
  <c r="BT29" i="9"/>
  <c r="BG97" i="9"/>
  <c r="BH97" i="9" s="1"/>
  <c r="BT97" i="9"/>
  <c r="BS102" i="9"/>
  <c r="BG18" i="9"/>
  <c r="BH18" i="9" s="1"/>
  <c r="BT18" i="9"/>
  <c r="BT36" i="9"/>
  <c r="BT30" i="9"/>
  <c r="BG27" i="9"/>
  <c r="BH27" i="9" s="1"/>
  <c r="BT27" i="9"/>
  <c r="BT44" i="9"/>
  <c r="BG44" i="9"/>
  <c r="BH44" i="9" s="1"/>
  <c r="BT10" i="9"/>
  <c r="BT84" i="9"/>
  <c r="BE102" i="9"/>
  <c r="BT72" i="9"/>
  <c r="BT86" i="9"/>
  <c r="BG16" i="9"/>
  <c r="BH16" i="9" s="1"/>
  <c r="BT16" i="9"/>
  <c r="BG71" i="9"/>
  <c r="BH71" i="9" s="1"/>
  <c r="BT71" i="9"/>
  <c r="BQ102" i="9"/>
  <c r="BT61" i="9"/>
  <c r="BG61" i="9"/>
  <c r="BH61" i="9" s="1"/>
  <c r="BT93" i="9"/>
  <c r="BT83" i="9"/>
  <c r="BG51" i="9"/>
  <c r="BH51" i="9" s="1"/>
  <c r="BT51" i="9"/>
  <c r="BT80" i="9"/>
  <c r="BT20" i="9"/>
  <c r="BG35" i="9"/>
  <c r="BH35" i="9" s="1"/>
  <c r="BT35" i="9"/>
  <c r="BT76" i="9"/>
  <c r="BT34" i="9"/>
  <c r="BG34" i="9"/>
  <c r="BH34" i="9" s="1"/>
  <c r="BF102" i="9"/>
  <c r="BT50" i="9"/>
  <c r="BG50" i="9"/>
  <c r="BH50" i="9" s="1"/>
  <c r="BP102" i="9"/>
  <c r="BT82" i="9"/>
  <c r="BG92" i="9"/>
  <c r="BH92" i="9" s="1"/>
  <c r="BT92" i="9"/>
  <c r="BT62" i="9"/>
  <c r="BT15" i="9"/>
  <c r="BG15" i="9"/>
  <c r="BH15" i="9" s="1"/>
  <c r="BT64" i="9"/>
  <c r="BG64" i="9"/>
  <c r="BH64" i="9" s="1"/>
  <c r="BT19" i="9"/>
  <c r="BG19" i="9"/>
  <c r="BH19" i="9" s="1"/>
  <c r="BG78" i="9" l="1"/>
  <c r="BH78" i="9" s="1"/>
  <c r="BT78" i="9"/>
  <c r="BG102" i="9"/>
  <c r="BH10" i="9"/>
  <c r="BH102" i="9" s="1"/>
  <c r="BT102" i="9"/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22" i="1"/>
  <c r="H25" i="3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2" i="1"/>
  <c r="K28" i="8" l="1"/>
  <c r="K27" i="8"/>
  <c r="K26" i="8"/>
  <c r="K25" i="8"/>
  <c r="J22" i="8"/>
  <c r="I22" i="8"/>
  <c r="H22" i="8"/>
  <c r="K21" i="8"/>
  <c r="K17" i="8"/>
  <c r="K22" i="8" l="1"/>
  <c r="A2" i="1"/>
  <c r="D34" i="8" l="1"/>
  <c r="E33" i="8"/>
  <c r="E32" i="8"/>
  <c r="E31" i="8"/>
  <c r="E30" i="8"/>
  <c r="E29" i="8"/>
  <c r="E28" i="8"/>
  <c r="D27" i="8"/>
  <c r="E26" i="8"/>
  <c r="E25" i="8"/>
  <c r="E24" i="8"/>
  <c r="E23" i="8"/>
  <c r="E22" i="8"/>
  <c r="E21" i="8"/>
  <c r="D20" i="8"/>
  <c r="E19" i="8"/>
  <c r="E18" i="8"/>
  <c r="E17" i="8"/>
  <c r="G3" i="8"/>
  <c r="D35" i="8" l="1"/>
  <c r="D10" i="8" s="1"/>
  <c r="E27" i="8"/>
  <c r="C9" i="1" s="1"/>
  <c r="I9" i="1" s="1"/>
  <c r="E34" i="8"/>
  <c r="E20" i="8"/>
  <c r="C8" i="1" s="1"/>
  <c r="I8" i="1" s="1"/>
  <c r="J18" i="8" l="1"/>
  <c r="C12" i="1" s="1"/>
  <c r="I18" i="8"/>
  <c r="H18" i="8"/>
  <c r="C10" i="1"/>
  <c r="I10" i="1" s="1"/>
  <c r="E35" i="8"/>
  <c r="C5" i="1"/>
  <c r="H19" i="8" l="1"/>
  <c r="H20" i="8" s="1"/>
  <c r="H23" i="8"/>
  <c r="H24" i="8" s="1"/>
  <c r="K18" i="8"/>
  <c r="I19" i="8"/>
  <c r="I20" i="8" s="1"/>
  <c r="I23" i="8"/>
  <c r="I24" i="8" s="1"/>
  <c r="J19" i="8"/>
  <c r="J23" i="8"/>
  <c r="J24" i="8" s="1"/>
  <c r="L18" i="8"/>
  <c r="J20" i="8" l="1"/>
  <c r="C14" i="1"/>
  <c r="K23" i="8"/>
  <c r="K24" i="8" s="1"/>
  <c r="K19" i="8"/>
  <c r="K20" i="8" s="1"/>
  <c r="E50" i="7"/>
  <c r="D50" i="7"/>
  <c r="C50" i="7"/>
  <c r="H35" i="7"/>
  <c r="G35" i="7"/>
  <c r="H32" i="7"/>
  <c r="G32" i="7"/>
  <c r="H29" i="7"/>
  <c r="G29" i="7"/>
  <c r="H28" i="7"/>
  <c r="G28" i="7"/>
  <c r="H25" i="7"/>
  <c r="G25" i="7"/>
  <c r="E50" i="6"/>
  <c r="D50" i="6"/>
  <c r="C50" i="6"/>
  <c r="H40" i="6"/>
  <c r="G40" i="6"/>
  <c r="H35" i="6"/>
  <c r="G35" i="6"/>
  <c r="H29" i="6"/>
  <c r="G29" i="6"/>
  <c r="H24" i="6"/>
  <c r="G24" i="6"/>
  <c r="E50" i="5"/>
  <c r="D50" i="5"/>
  <c r="C50" i="5"/>
  <c r="E50" i="4"/>
  <c r="D50" i="4"/>
  <c r="C50" i="4"/>
  <c r="E50" i="3"/>
  <c r="D50" i="3"/>
  <c r="C50" i="3"/>
  <c r="C48" i="1" l="1"/>
  <c r="E48" i="1"/>
  <c r="D48" i="1"/>
</calcChain>
</file>

<file path=xl/comments1.xml><?xml version="1.0" encoding="utf-8"?>
<comments xmlns="http://schemas.openxmlformats.org/spreadsheetml/2006/main">
  <authors>
    <author>Win7</author>
    <author>computer</author>
    <author>User</author>
  </authors>
  <commentList>
    <comment ref="BI6" authorId="0">
      <text>
        <r>
          <rPr>
            <b/>
            <sz val="9"/>
            <color indexed="10"/>
            <rFont val="Tahoma"/>
            <family val="2"/>
          </rPr>
          <t>จำนวนที่หักออกไม่นำมาคิดอัตรากำลัง
(ใช้ไม่ได้)</t>
        </r>
      </text>
    </comment>
    <comment ref="BW17" authorId="0">
      <text>
        <r>
          <rPr>
            <b/>
            <sz val="11"/>
            <color indexed="81"/>
            <rFont val="Tahoma"/>
            <family val="2"/>
          </rPr>
          <t>จ้างเหมาบริการ</t>
        </r>
      </text>
    </comment>
    <comment ref="CE19" authorId="1">
      <text>
        <r>
          <rPr>
            <b/>
            <sz val="16"/>
            <color indexed="81"/>
            <rFont val="Tahoma"/>
            <family val="2"/>
          </rPr>
          <t>จ้างเหมาบริการ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21" authorId="2">
      <text>
        <r>
          <rPr>
            <sz val="16"/>
            <color indexed="81"/>
            <rFont val="TH SarabunPSK"/>
            <family val="2"/>
          </rPr>
          <t xml:space="preserve">ตัดโอนตำแหน่ง ผอ.รร. (ตำแหน่งเลขที่ 3489) จาก รร.วังเขาแก้ว (หงำอุปถัมภ์) ซึ่งเป็นตำแหน่งเกษียณอายุราชการ ปี 2563 ติดเงื่อนไข คปร. ไม่สามารถใช้สรรหา บรรจุ และแต่งตั้งได้ (รายงานตำแหน่งส่งคืน สพฐ.)
</t>
        </r>
      </text>
    </comment>
    <comment ref="AV28" authorId="1">
      <text>
        <r>
          <rPr>
            <sz val="16"/>
            <color indexed="81"/>
            <rFont val="TH SarabunPSK"/>
            <family val="2"/>
          </rPr>
          <t>ตัดโอนตำแหน่ง ผอ.รร. ตาม ว26/2564 จาก รร.วังเขาแก้ว (หงำอุปภัมถ์) 
คำสั่ง ศธจ.กจ.ที่ 615/2564 สั่ง ณ วันที่ 23 ธ.ค. 64</t>
        </r>
      </text>
    </comment>
    <comment ref="AV32" authorId="1">
      <text>
        <r>
          <rPr>
            <sz val="16"/>
            <color indexed="81"/>
            <rFont val="TH SarabunPSK"/>
            <family val="2"/>
          </rPr>
          <t>ส่งคืนตำแหน่ง ผอ.รร. เกษียณ 63 
ให้ สพฐ. เนื่องจากไม่เป็นไปตามเงื่อนไข คปร.</t>
        </r>
      </text>
    </comment>
    <comment ref="AV38" authorId="1">
      <text>
        <r>
          <rPr>
            <sz val="16"/>
            <color indexed="81"/>
            <rFont val="TH SarabunPSK"/>
            <family val="2"/>
          </rPr>
          <t>ตัดโอนตำแหน่ง ผอ.รร. ตาม ว26/2564 จาก รร.บ้านหนองไก่เหลือง
คำสั่ง ศธจ.กจ.ที่ 615/2564 สั่ง ณ วันที่ 23 ธ.ค. 64</t>
        </r>
      </text>
    </comment>
    <comment ref="CE47" authorId="1">
      <text>
        <r>
          <rPr>
            <b/>
            <sz val="16"/>
            <color indexed="81"/>
            <rFont val="Tahoma"/>
            <family val="2"/>
          </rPr>
          <t>จ้างเหมาบริการ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49" authorId="0">
      <text>
        <r>
          <rPr>
            <b/>
            <sz val="11"/>
            <color indexed="81"/>
            <rFont val="Tahoma"/>
            <family val="2"/>
          </rPr>
          <t>จ้างเหมาบริการ</t>
        </r>
      </text>
    </comment>
    <comment ref="AV51" authorId="1">
      <text>
        <r>
          <rPr>
            <sz val="16"/>
            <color indexed="81"/>
            <rFont val="TH SarabunPSK"/>
            <family val="2"/>
          </rPr>
          <t>ส่งคืนตำแหน่ง ผอ.รร. เกษียณ 66 
ให้ สพฐ. เนื่องจากไม่เป็นไปตามเงื่อนไข คปร.</t>
        </r>
      </text>
    </comment>
    <comment ref="AV57" authorId="2">
      <text>
        <r>
          <rPr>
            <sz val="16"/>
            <color indexed="81"/>
            <rFont val="TH SarabunPSK"/>
            <family val="2"/>
          </rPr>
          <t>ตัดโอนตำแหน่ง ผอ.รร. (ตำแหน่งเลขที่ 3271) ของ รร.บ้านหนองหมู ซึ่งเป็นตำแหน่เกษียณอายุราชการ ปี 2564 ติดเงื่อนไข คปร. ไม่สามารถใช้สรรหา บรรจุ และแต่งตั้งได้ (รายงานคืน สพฐ.)</t>
        </r>
      </text>
    </comment>
    <comment ref="BW73" authorId="0">
      <text>
        <r>
          <rPr>
            <b/>
            <sz val="11"/>
            <color indexed="81"/>
            <rFont val="Tahoma"/>
            <family val="2"/>
          </rPr>
          <t>จ้างเหมาบริการ</t>
        </r>
      </text>
    </comment>
    <comment ref="CE86" authorId="1">
      <text>
        <r>
          <rPr>
            <b/>
            <sz val="16"/>
            <color indexed="81"/>
            <rFont val="Tahoma"/>
            <family val="2"/>
          </rPr>
          <t>จ้างเหมาบริการ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E100" authorId="1">
      <text>
        <r>
          <rPr>
            <b/>
            <sz val="16"/>
            <color indexed="81"/>
            <rFont val="Tahoma"/>
            <family val="2"/>
          </rPr>
          <t>จ้างเหมาบริการ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<sst xmlns="http://schemas.openxmlformats.org/spreadsheetml/2006/main" count="1554" uniqueCount="383">
  <si>
    <t>สังกัด สำนักงานเขตพื้นที่การศึกษาประถมศึกษากำแพงเพชร เขต 2</t>
  </si>
  <si>
    <t xml:space="preserve">จำนวนนักเรียน </t>
  </si>
  <si>
    <t>คน</t>
  </si>
  <si>
    <t>จำนวนห้องเรียน (เกณฑ์ ก.ค.ศ.)</t>
  </si>
  <si>
    <t>ห้อง</t>
  </si>
  <si>
    <t>ระดับการศึกษาที่เปิดสอน</t>
  </si>
  <si>
    <t xml:space="preserve"> - ระดับปฐมวัย</t>
  </si>
  <si>
    <t xml:space="preserve"> - ระดับประถม</t>
  </si>
  <si>
    <t xml:space="preserve"> - ขยายโอกาส</t>
  </si>
  <si>
    <t>(     )  ขยายโอกาส</t>
  </si>
  <si>
    <t>จำนวนครู (เกณฑ์ ก.ค.ศ.)</t>
  </si>
  <si>
    <t>อัตรา</t>
  </si>
  <si>
    <t>จำนวนครู (ตาม จ.18)</t>
  </si>
  <si>
    <t>ครู ขาด/เกิน</t>
  </si>
  <si>
    <t>ที่</t>
  </si>
  <si>
    <t>มาตรฐานวิชาเอก
ที่ ก.ค.ศ. กำหนด</t>
  </si>
  <si>
    <t>มาตรฐาน
วิชาเอก
ที่สถานศึกษากำหนด
(จำนวน)</t>
  </si>
  <si>
    <t>จำนวนครูผู้สอน</t>
  </si>
  <si>
    <t>ลำดับ
ความต้องการ
จำเป็นวิชาเอก
ของสถานศึกษา</t>
  </si>
  <si>
    <t>เงื่อนไขในการได้มา
ซึ่งตำแหน่ง</t>
  </si>
  <si>
    <t>วิชาเอกที่สถานศึกษา
ขาดแคลน</t>
  </si>
  <si>
    <t>วิชาเอก</t>
  </si>
  <si>
    <t>จำนวน
(อัตรา)</t>
  </si>
  <si>
    <t>มีตัวอยู่จริง</t>
  </si>
  <si>
    <t>อัตราว่าง</t>
  </si>
  <si>
    <t>(อัตรา)</t>
  </si>
  <si>
    <t>(1)</t>
  </si>
  <si>
    <t>(2)</t>
  </si>
  <si>
    <t>(3)</t>
  </si>
  <si>
    <t>(4)</t>
  </si>
  <si>
    <t>(5)</t>
  </si>
  <si>
    <t>(6)</t>
  </si>
  <si>
    <t>(7)</t>
  </si>
  <si>
    <t>(8)</t>
  </si>
  <si>
    <t>การประถมศึกษา</t>
  </si>
  <si>
    <t>การศึกษาปฐมวัย</t>
  </si>
  <si>
    <t>ภาษาไทย</t>
  </si>
  <si>
    <t>คณิตศาสตร์</t>
  </si>
  <si>
    <t>ภาษาอังกฤษ</t>
  </si>
  <si>
    <t>สังคมศึกษา</t>
  </si>
  <si>
    <t>กลุ่มวิทยาศาสตร์และเทคโนโลยี</t>
  </si>
  <si>
    <t xml:space="preserve"> - วิทยาศาสตร์ทั่วไป</t>
  </si>
  <si>
    <t xml:space="preserve"> - คอมพิวเตอร์</t>
  </si>
  <si>
    <t xml:space="preserve"> - เทคโนโลยี</t>
  </si>
  <si>
    <t>กลุ่มพลศึกษา/สุขศึกษา</t>
  </si>
  <si>
    <t xml:space="preserve"> - พลศึกษา</t>
  </si>
  <si>
    <t xml:space="preserve"> - สุขศึกษา </t>
  </si>
  <si>
    <t>กลุ่มศิลปะ</t>
  </si>
  <si>
    <t xml:space="preserve"> - ศิลปะ</t>
  </si>
  <si>
    <t xml:space="preserve"> - ดนตรี</t>
  </si>
  <si>
    <t xml:space="preserve"> - นาฏศิลป์</t>
  </si>
  <si>
    <t>กลุ่มการงานอาชีพ</t>
  </si>
  <si>
    <t>เกษตรกรรม</t>
  </si>
  <si>
    <t>คหกรรม</t>
  </si>
  <si>
    <t>อุตสาหกรรม</t>
  </si>
  <si>
    <t>กลุ่มวิชาเอกเพิ่มเติม</t>
  </si>
  <si>
    <t xml:space="preserve"> - บรรณรักษ์</t>
  </si>
  <si>
    <t xml:space="preserve"> - จิตวิทยาและการแนะแนว</t>
  </si>
  <si>
    <t xml:space="preserve"> - อื่นๆ (....................................)</t>
  </si>
  <si>
    <t>รวมทั้งสิ้น</t>
  </si>
  <si>
    <t>(3)-(1)</t>
  </si>
  <si>
    <t>(3)-(2)</t>
  </si>
  <si>
    <t>จำนวนครูตาม จ.18+อัตราว่าง</t>
  </si>
  <si>
    <t>(ตัวอย่าง 1 : กรณีโรงเรียนขนาดเล็กจำนวนนักเรียน 1 - 40 คน)</t>
  </si>
  <si>
    <t>แผนอัตรากำลังข้าราชการครูตามมาตรฐานวิชาเอกที่กำหนดให้มีในสถานศึกษา พ.ศ. 2567</t>
  </si>
  <si>
    <t>โรงเรียน..........................................อำเภอ..................................................</t>
  </si>
  <si>
    <t>(ข้อมูลนักเรียน 10 มิถุนายน 2566)</t>
  </si>
  <si>
    <r>
      <t xml:space="preserve">(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)  ปฐมวัย</t>
    </r>
  </si>
  <si>
    <r>
      <t xml:space="preserve">(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)  ประถมศึกษา</t>
    </r>
  </si>
  <si>
    <t xml:space="preserve"> (พอดีเกณฑ์)</t>
  </si>
  <si>
    <t>ว่าง 1 อัตรา</t>
  </si>
  <si>
    <t>1.ปฐมวัย</t>
  </si>
  <si>
    <t>กรณีมีอัตราว่าง</t>
  </si>
  <si>
    <t>ตำแหน่งเลขที่</t>
  </si>
  <si>
    <t>2.คณิตศาสตร์</t>
  </si>
  <si>
    <t>ขอรับย้ายหรือบรรจุและแต่งตั้งฯ</t>
  </si>
  <si>
    <t>xxxx</t>
  </si>
  <si>
    <t>3.ประถมศึกษา</t>
  </si>
  <si>
    <t>แล้วแต่กรณี  ตามลำดับดังนี้</t>
  </si>
  <si>
    <t>(ข้อมูล ณ วันที่</t>
  </si>
  <si>
    <t>4.ภาษาไทย</t>
  </si>
  <si>
    <t>29 เม.ย.67)</t>
  </si>
  <si>
    <t>ทั้งนี้ จำนวนครูในวิชาเอก</t>
  </si>
  <si>
    <t>ให้เป็นไปตามที่โรงเรียนกำหนด (2)</t>
  </si>
  <si>
    <t>(ตัวอย่าง 2 : กรณีโรงเรียนขนาดเล็กจำนวนนักเรียน 41 - 80 คน)</t>
  </si>
  <si>
    <t xml:space="preserve"> (ขาดเกณฑ์)</t>
  </si>
  <si>
    <t>1.ประถมศึกษา</t>
  </si>
  <si>
    <t>2.ปฐมวัย</t>
  </si>
  <si>
    <t>3.ภาษาไทย</t>
  </si>
  <si>
    <t>4.คณิตศาสตร์</t>
  </si>
  <si>
    <t>5.ภาษาอังกฤษ</t>
  </si>
  <si>
    <t>6.วิทยาศาสตร์</t>
  </si>
  <si>
    <t>(ตัวอย่าง 3 : กรณีโรงเรียนขนาดเล็กจำนวนนักเรียน 81 - 119 คน)</t>
  </si>
  <si>
    <t>ว่าง 2 อัตรา</t>
  </si>
  <si>
    <t>xxxx , xxxx</t>
  </si>
  <si>
    <t>6.สังคมศึกษา</t>
  </si>
  <si>
    <t>7.วิทยาศาสตร์</t>
  </si>
  <si>
    <t>(ตัวอย่าง 4 : กรณีโรงเรียนขยายโอกาส ที่มีจำนวนนักเรียนต่ำกว่า 119 คน)</t>
  </si>
  <si>
    <r>
      <t xml:space="preserve">(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)  ขยายโอกาส</t>
    </r>
  </si>
  <si>
    <t>8.คอมพิวเตอร์</t>
  </si>
  <si>
    <t>9.พลศึกษา</t>
  </si>
  <si>
    <t>10.นาฏศิลป์</t>
  </si>
  <si>
    <t>(ตัวอย่าง 5 : กรณีโรงเรียนที่มีจำนวนนักเรียน 120 คนขึ้นไป)</t>
  </si>
  <si>
    <t>10.ดนตรี</t>
  </si>
  <si>
    <t>แบบรายงานข้อมูลนักเรียน ณ วันที่ 10 มิถุนายน 2567</t>
  </si>
  <si>
    <t>ส่วนที่ 1 ข้อมูลพื้นฐานของสถานศึกษา</t>
  </si>
  <si>
    <t>รหัสโรงเรียน 8 หลัก (DMC)</t>
  </si>
  <si>
    <t>ชื่อสถานศึกษา</t>
  </si>
  <si>
    <t>(กรอกชื่อโรงเรียน....................)</t>
  </si>
  <si>
    <t xml:space="preserve"> ให้กรอกข้อมูลในช่องสีเหลือง</t>
  </si>
  <si>
    <t>ตั้งอยู่ที่       ตำบล</t>
  </si>
  <si>
    <t>(กรอกชื่อตำบล)</t>
  </si>
  <si>
    <t xml:space="preserve"> ให้คลิกเลือกข้อมูลในช่องสีเขียว</t>
  </si>
  <si>
    <t>อำเภอ</t>
  </si>
  <si>
    <t>(กรอกชื่ออำเภอ)</t>
  </si>
  <si>
    <t>จังหวัด</t>
  </si>
  <si>
    <t>(กรอกชื่อจังหวัด)</t>
  </si>
  <si>
    <t>สังกัด สพท.</t>
  </si>
  <si>
    <t>ประเภทสถานศึกษา</t>
  </si>
  <si>
    <t>(คลิกเลือกประเภทสถานศึกษาตามประกาศจัดตั้งของกระทรวงศึกษาธิการ)</t>
  </si>
  <si>
    <t>จำนวนนักเรียนรวม</t>
  </si>
  <si>
    <t>(ไม่ต้องกรอกข้อมูล - ใช้สูตรคำนวณแล้ว)</t>
  </si>
  <si>
    <t>ระยะทางจากสถานศึกษาถึง สพท.</t>
  </si>
  <si>
    <t>กิโลเมตร</t>
  </si>
  <si>
    <r>
      <t>(กรอกข้อมูลระยะทางเป็นตัวเลข</t>
    </r>
    <r>
      <rPr>
        <sz val="16"/>
        <rFont val="TH SarabunPSK"/>
        <family val="2"/>
      </rPr>
      <t>)</t>
    </r>
  </si>
  <si>
    <t>องค์กรปกครอง</t>
  </si>
  <si>
    <t>(คลิกเลือกองค์กรปกครองในพื้นที่ของสถานศึกษา)</t>
  </si>
  <si>
    <t>ลักษณะสถานศึกษา</t>
  </si>
  <si>
    <t>(คลิกเลือกลักษณะพื้นที่/พื้นที่พิเศษของสถานศึกษา)</t>
  </si>
  <si>
    <t>ส่วนที่ 2 ข้อมูลปริมาณงาน</t>
  </si>
  <si>
    <t>ส่วนที่ 3 ข้อมูลอัตรากำลัง</t>
  </si>
  <si>
    <t>ระดับ</t>
  </si>
  <si>
    <t>ชั้น</t>
  </si>
  <si>
    <t>จำนวนนักเรียน</t>
  </si>
  <si>
    <t>จำนวนห้อง</t>
  </si>
  <si>
    <t>จำนวนตำแหน่ง</t>
  </si>
  <si>
    <t>ผอ.รร.</t>
  </si>
  <si>
    <t>รอง ผอ.รร.</t>
  </si>
  <si>
    <t>ครู</t>
  </si>
  <si>
    <t>รวม</t>
  </si>
  <si>
    <t>อนุบาล</t>
  </si>
  <si>
    <t>อนุบาล 1</t>
  </si>
  <si>
    <t>ตาม จ.18</t>
  </si>
  <si>
    <t xml:space="preserve"> *ตำแหน่งที่มีคนครอง + ตำแหน่งว่างที่มีอัตราเงินเดือนของ รร.</t>
  </si>
  <si>
    <t>อนุบาล 2</t>
  </si>
  <si>
    <t>ตามเกณฑ์ ก.ค.ศ.</t>
  </si>
  <si>
    <t>อนุบาล 3</t>
  </si>
  <si>
    <t>ขาด/เกินจากเกณฑ์ฯ</t>
  </si>
  <si>
    <t>รวมอนุบาล</t>
  </si>
  <si>
    <t>ขาด/เกินฯ ร้อยละ</t>
  </si>
  <si>
    <t>ประถมศึกษา</t>
  </si>
  <si>
    <t>ป.1</t>
  </si>
  <si>
    <t>อัตราเกษียณฯ 2567</t>
  </si>
  <si>
    <t>ป.2</t>
  </si>
  <si>
    <t>อัตราคงเหลือหลังเกษียณฯ</t>
  </si>
  <si>
    <t>ป.3</t>
  </si>
  <si>
    <t>ขาด/เกินจากเกณฑ์ฯ หลังเกษียณฯ</t>
  </si>
  <si>
    <t>ป.4</t>
  </si>
  <si>
    <t>ขาด/เกินฯ หลังเกษียณฯ ร้อยละ</t>
  </si>
  <si>
    <t>ป.5</t>
  </si>
  <si>
    <t>ไปช่วยราชการ</t>
  </si>
  <si>
    <t>ป.6</t>
  </si>
  <si>
    <t>มาช่วยราชการ</t>
  </si>
  <si>
    <t>รวมประถมศึกษา</t>
  </si>
  <si>
    <t>พนักงานราชการ (ครูผู้สอน)</t>
  </si>
  <si>
    <t>มัธยมศึกษาตอนต้น</t>
  </si>
  <si>
    <t>ม.1</t>
  </si>
  <si>
    <t>ลูกจ้าง (ครูผู้สอน)</t>
  </si>
  <si>
    <t xml:space="preserve"> (เฉพาะอัตราจ้างที่ได้รับจัดสรรงบประมาณจาก สพฐ.</t>
  </si>
  <si>
    <t>ม.2</t>
  </si>
  <si>
    <t xml:space="preserve"> ได้แก่ ตำแหน่งครูวิกฤต, ครูผู้ทรงคุณค่าฯ, ครูวิทย์-คณิต)</t>
  </si>
  <si>
    <t>ม.3</t>
  </si>
  <si>
    <t>มัธยมศึกษาตอนปลาย</t>
  </si>
  <si>
    <t>ม.4</t>
  </si>
  <si>
    <t>ม.5</t>
  </si>
  <si>
    <t>ม.6</t>
  </si>
  <si>
    <t>รวมมัธยมศึกษา</t>
  </si>
  <si>
    <t>รวมทั้งหมด</t>
  </si>
  <si>
    <t>ชื่อ-สกุล ผู้รายงานข้อมูล</t>
  </si>
  <si>
    <t>ตำแหน่ง</t>
  </si>
  <si>
    <t>คำชี้แจง</t>
  </si>
  <si>
    <t>กรอกข้อมูลเฉพาะในช่องเซลสีเหลืองและสีเขียว</t>
  </si>
  <si>
    <t>1.1 ช่องสีเหลือง</t>
  </si>
  <si>
    <t>กรอกข้อมูลโดยการพิมพ์ด้วยคีย์บอร์ด</t>
  </si>
  <si>
    <t>1.2 ช่องสีเขียว</t>
  </si>
  <si>
    <t>กรอกข้อมูลโดยคลิกเลือกรายการที่กำหนด/พิมพ์ข้อมูลตามตัวเลือกที่กำหนด</t>
  </si>
  <si>
    <t>1.3 ช่องสีขาว/สีทึบ</t>
  </si>
  <si>
    <t>ไม่ต้องกรอกข้อมูล/ห้ามลบหรือแก้ไขข้อมูลในช่องนี้</t>
  </si>
  <si>
    <t>ให้กรอกข้อมูลพื้นฐาน (ส่วนที่ 1) และข้อมูลปริมาณงาน (ส่วนที่ 2) โดยใช้ข้อมูล ณ วันที่  10 มิถุนายน 2567</t>
  </si>
  <si>
    <t>(ข้อมูลนักเรียนที่รายงานผ่านระบบข้อมูลนักเรียนรายบุคคล Data Management Center : DMC ของ สนผ.สพฐ.)</t>
  </si>
  <si>
    <t xml:space="preserve">จำนวนตำแหน่งตาม จ.18 หมายถึง  จำนวนตำแหน่งที่มีผู้ครองและตำแหน่งว่างที่มีอัตราเงินเดือน </t>
  </si>
  <si>
    <t>จำนวนตำแหน่งตามเกณฑ์ ก.ค.ศ. ให้คำนวณจำนวนครูตามเกณฑ์ที่ ก.ค.ศ.กำหนด (ใช้สูตรคำนวณให้แล้ว)</t>
  </si>
  <si>
    <t>จำนวนตำแหน่ง -ขาด,เกิน จากเกณฑ์  คำนวณจาก จำนวนตาม จ.18 ลบด้วยจำนวนตามเกณฑ์ ก.ค.ศ. (ใช้สูตรคำนวณให้แล้ว)</t>
  </si>
  <si>
    <t>จำนวนตำแหน่ง - ขาด,เกิน จากเกณฑ์ ร้อยละ คำนวณจาก จำนวนขาด/เกิน หารด้วยเกณฑ์ ก.ค.ศ. คูณด้วย 100 (ใช้สูตรคำนวณให้แล้ว)</t>
  </si>
  <si>
    <t>อัตราเกษียณฯ 2567 ให้กรอกจำนวนตำแหน่งเกษียณฯ เมื่อสิ้นปีงบประมาณ 2567</t>
  </si>
  <si>
    <t>ไปช่วยราชการ คือ จำนวนข้าราชการครูตาม จ. 18 ที่ไปช่วยราชการที่อื่น ทั้งภายในเขตพื้นที่การศึกษา และต่างเขตพื้นที่การศึกษา</t>
  </si>
  <si>
    <t>มาช่วยราชการ คือ จำนวนข้าราชการครูที่มาช่วยราชการจากที่อื่น ทั้งภายในเขตพื้นที่การศึกษาและต่างเขตพื้นที่การศึกษา ซึ่งไม่อยู่ตาม จ.18</t>
  </si>
  <si>
    <t>กรณีโรงเรียนสาขา ให้คำนวณอัตรากำลังสายงานการสอนแยกออกจากโรงเรียนหลัก แล้วจึงนำมารวมกันเป็นอัตรากำลังสายงานการสอนของโรงเรียนหลัก</t>
  </si>
  <si>
    <t xml:space="preserve">กรณีโรงเรียนที่มีนักเรียนน้อยกว่า 120 คน และมีนักเรียนระดับปฐมวัยและหรือประถมศึกษาอยู่ระหว่าง 1 - 40 คน ให้ สพท. นำเสนอ กศจ. </t>
  </si>
  <si>
    <t>เพื่อพิจารณากำหนดจำนวนครูตามเกณฑ์อัตรากำลังครู (ระหว่าง 1 - 4 อัตรา)</t>
  </si>
  <si>
    <t xml:space="preserve">พนักงานราชการ (ครูผู้สอน) และลูกจ้าง (ครูผู้สอน) ให้กรอกจำนวนพนักงานราชการและลูกจ้างชั่วคราว เฉพาะที่ทำหน้าที่สอน </t>
  </si>
  <si>
    <t>สพป.กาญจนบุรี เขต 4</t>
  </si>
  <si>
    <t>ข.ขยายโอกาส</t>
  </si>
  <si>
    <t>สังกัด สำนักงานเขตพื้นที่การศึกษาประถมศึกษากาญจนบุรี เขต 4</t>
  </si>
  <si>
    <t>โทรศัพท์</t>
  </si>
  <si>
    <t xml:space="preserve">E-mail </t>
  </si>
  <si>
    <t>แผนอัตรากำลังข้าราชการครูตามมาตรฐานวิชาเอกที่กำหนดให้มีในสถานศึกษา  พ.ศ. 2567</t>
  </si>
  <si>
    <t>(ข้อมูลนักเรียน 10 มิถุนายน 2567)</t>
  </si>
  <si>
    <t>แบบแสดงที่ตั้งและปริมาณงานของสถานศึกษาประกอบการวางแผนอัตรากำลังครูของสถานศึกษา สังกัดสำนักงานคณะกรรมการการศึกษาขั้นพื้นฐาน ปีงบประมาณ พ.ศ. 2567</t>
  </si>
  <si>
    <t>สำนักงานเขตพื้นที่การศึกษาประถมศึกษากาญจนบุรี เขต 4  ( ข้อมูลนักเรียน ณ วันที่ 10 มิถุนายน 2567)</t>
  </si>
  <si>
    <t>Rev.01 : 24 มิ.ย.2567 บริหารอัตรากำลังครั้งที่ 4/2567 (คำสั่ง สพป.กจ.4 ที่ 316/2567 สั่ง ณ  วันที่ 24 มิถุนายน 2567 )</t>
  </si>
  <si>
    <t>ลำ
ดับ
ที่</t>
  </si>
  <si>
    <t>รหัส
DMC</t>
  </si>
  <si>
    <t>ตำบล</t>
  </si>
  <si>
    <t>สังกัด</t>
  </si>
  <si>
    <t xml:space="preserve">ประเภทสถานศึกษา </t>
  </si>
  <si>
    <t>ระยะทาง
รร. ถึง สพท.
(กม.)</t>
  </si>
  <si>
    <t>พื้นที่ตั้ง
(ตัวเลข)</t>
  </si>
  <si>
    <t>รร. ที่มี
ลักษณะพิเศษ
(ตัวอักษร)</t>
  </si>
  <si>
    <t>จำนวนครู</t>
  </si>
  <si>
    <t>จำนวน ขาด/เกิน
(จ.18 - เกณฑ์ ก.ค.ศ.)</t>
  </si>
  <si>
    <t>ติดเงื่อนไข</t>
  </si>
  <si>
    <t>ครู
ไปช่วยราชการ</t>
  </si>
  <si>
    <t>ครู
มาช่วยราชการ</t>
  </si>
  <si>
    <t>จำนวนอัตราที่ใช้ได้จริง
(หักอัตราที่ติดเงื่อนไข)</t>
  </si>
  <si>
    <r>
      <rPr>
        <b/>
        <sz val="14"/>
        <rFont val="Cordia New"/>
        <family val="2"/>
      </rPr>
      <t>สภาพอัตรากำลัง ขาด/เกิน</t>
    </r>
    <r>
      <rPr>
        <b/>
        <sz val="12"/>
        <rFont val="Cordia New"/>
        <family val="2"/>
      </rPr>
      <t xml:space="preserve">
(อัตรากำลังจริง - เกณฑ์ ก.ค.ศ.)</t>
    </r>
  </si>
  <si>
    <t>พนักงานราชการ</t>
  </si>
  <si>
    <t>อัตราจ้าง (สายงานสอน)</t>
  </si>
  <si>
    <t>รวมสายงานการสอน</t>
  </si>
  <si>
    <t>ลูกจ้างประจำ</t>
  </si>
  <si>
    <t>ลูกจ้างชั่วคราว</t>
  </si>
  <si>
    <t>รวมประถม</t>
  </si>
  <si>
    <t>รวมปริมาณงาน</t>
  </si>
  <si>
    <t>ผอ.รร.
ส่งคืน สพฐ.</t>
  </si>
  <si>
    <t>ครูไม่คืน
 กษ.61</t>
  </si>
  <si>
    <t>ครู
พี่เลี้ยง</t>
  </si>
  <si>
    <t>ครู
ผู้สอน</t>
  </si>
  <si>
    <t>ครู
วิกฤต</t>
  </si>
  <si>
    <t>ครู
ผู้ทรงฯ</t>
  </si>
  <si>
    <t>ครู
วิทย์คณิต</t>
  </si>
  <si>
    <t>จำนวน
(คน)</t>
  </si>
  <si>
    <t>อัตราครู
ขาด/เกิน</t>
  </si>
  <si>
    <t>ธุรการ</t>
  </si>
  <si>
    <t>พี่เลี้ยงเด็กพิการ</t>
  </si>
  <si>
    <t>นัก
การภารโรง</t>
  </si>
  <si>
    <t>นร.</t>
  </si>
  <si>
    <t>ผอ.</t>
  </si>
  <si>
    <t>รอง</t>
  </si>
  <si>
    <t>ร้อยละ</t>
  </si>
  <si>
    <t>บ้านหนองหว้า</t>
  </si>
  <si>
    <t>ช่องด่าน</t>
  </si>
  <si>
    <t>บ่อพลอย</t>
  </si>
  <si>
    <t>กาญจนบุรี</t>
  </si>
  <si>
    <t>ป.ประถมศึกษา</t>
  </si>
  <si>
    <t>4.อบต.</t>
  </si>
  <si>
    <t>ป.ปกติ</t>
  </si>
  <si>
    <t>บ้านช่องด่าน</t>
  </si>
  <si>
    <t>บ้านวังใหญ่</t>
  </si>
  <si>
    <t>บ้านหนองเข้</t>
  </si>
  <si>
    <t>บ้านเขาแดง</t>
  </si>
  <si>
    <t>บ้านสามยอด</t>
  </si>
  <si>
    <t>บ้านหนองเตียน</t>
  </si>
  <si>
    <t>บ้านหนองโพธิ์</t>
  </si>
  <si>
    <t>บ้านบึงหัวแหวน</t>
  </si>
  <si>
    <t>อนุบาลบ่อพลอย</t>
  </si>
  <si>
    <t>บ้านหนองย่างช้าง</t>
  </si>
  <si>
    <t>บ้านท่าว้า</t>
  </si>
  <si>
    <t>บ้านหนองกร่าง</t>
  </si>
  <si>
    <t>หนองกร่าง</t>
  </si>
  <si>
    <t>บ้านหลังเขา</t>
  </si>
  <si>
    <t>บ้านหนองหวาย</t>
  </si>
  <si>
    <t>บ้านเสาหงส์</t>
  </si>
  <si>
    <t>หนองกุ่ม</t>
  </si>
  <si>
    <t>บ้านวังด้ง</t>
  </si>
  <si>
    <t>บ้านพุพรหม</t>
  </si>
  <si>
    <t>วังเขาแก้ว (หงำอุปถัมภ์)</t>
  </si>
  <si>
    <t>บ้านหนองกระทุ่ม</t>
  </si>
  <si>
    <t>บ้านหนองกุ่ม</t>
  </si>
  <si>
    <t>วัดทุ่งมะสัง (มิตรภาพที่ 9)</t>
  </si>
  <si>
    <t>บ้านรางขาม</t>
  </si>
  <si>
    <t>บ้านหนองรี</t>
  </si>
  <si>
    <t>หนองรี</t>
  </si>
  <si>
    <t>บ้านหนองแกใน</t>
  </si>
  <si>
    <t>บ้านลำอีซู</t>
  </si>
  <si>
    <t>บ้านหนองสำโรง</t>
  </si>
  <si>
    <t>ชุมชนบ้านหลุมรัง</t>
  </si>
  <si>
    <t>หลุมรัง</t>
  </si>
  <si>
    <t>บ้านหนองหมู</t>
  </si>
  <si>
    <t>ไทยรัฐวิทยา 21 (บ้านลำเหย)</t>
  </si>
  <si>
    <t>บ้านยางสูง</t>
  </si>
  <si>
    <t>บ้านไร่เจริญ</t>
  </si>
  <si>
    <t>บ้านน้ำลาด</t>
  </si>
  <si>
    <t>ทุ่งกระบ่ำ</t>
  </si>
  <si>
    <t>เลาขวัญ</t>
  </si>
  <si>
    <t>บ้านทุ่งกระบ่ำ</t>
  </si>
  <si>
    <t>หมู่บ้านป่าไม้</t>
  </si>
  <si>
    <t>ราษฎร์บํารุงธรรม</t>
  </si>
  <si>
    <t>อนุบาลวัดเลาขวัญ</t>
  </si>
  <si>
    <t>บ้านหนองแสลบ</t>
  </si>
  <si>
    <t>บ้านพุบอน</t>
  </si>
  <si>
    <t>บ้านเขานางสางหัว</t>
  </si>
  <si>
    <t>บ้านหนองผือ</t>
  </si>
  <si>
    <t>บ้านรางพยอม</t>
  </si>
  <si>
    <t>บ้านหนองนกแก้ว</t>
  </si>
  <si>
    <t>หนองนกแก้ว</t>
  </si>
  <si>
    <t>บ้านช่องกลิ้งช่องกรด</t>
  </si>
  <si>
    <t>บ้านหนองเค็ด</t>
  </si>
  <si>
    <t>บ้านหนองจั่น</t>
  </si>
  <si>
    <t>บ้านหนองไก่เหลือง</t>
  </si>
  <si>
    <t>หนองประดู่</t>
  </si>
  <si>
    <t>บ้านหนองประดู่</t>
  </si>
  <si>
    <t>บ้านน้ำโจน</t>
  </si>
  <si>
    <t>บ้านตลุงเหนือ</t>
  </si>
  <si>
    <t>บ้านโป่งไหม</t>
  </si>
  <si>
    <t>บ้านหนองปรือ</t>
  </si>
  <si>
    <t>บ้านหนองตาก้าย</t>
  </si>
  <si>
    <t>บ้านหนองปลิง</t>
  </si>
  <si>
    <t>หนองปลิง</t>
  </si>
  <si>
    <t>บ้านพรหมณี</t>
  </si>
  <si>
    <t>ประชาพัฒนา</t>
  </si>
  <si>
    <t>บ้านหนองใหญ่</t>
  </si>
  <si>
    <t>บ้านบะลังกา</t>
  </si>
  <si>
    <t>บ้านหนองกะหนาก</t>
  </si>
  <si>
    <t>บ้านตรอกสะเดา</t>
  </si>
  <si>
    <t>บ้านหนองมะสัง</t>
  </si>
  <si>
    <t>บ้านกรับใหญ่</t>
  </si>
  <si>
    <t>หนองฝ้าย</t>
  </si>
  <si>
    <t>บ้านชุมนุมพระ</t>
  </si>
  <si>
    <t>ชุมชนบ้านหนองฝ้าย</t>
  </si>
  <si>
    <t>เขาวงพระจันทร์</t>
  </si>
  <si>
    <t>บ้านหนองงูเห่า</t>
  </si>
  <si>
    <t>บ้านหนองไผ่ล้อม</t>
  </si>
  <si>
    <t>วัดใหม่ภูมิเจริญ</t>
  </si>
  <si>
    <t>หนองโสน</t>
  </si>
  <si>
    <t>บ้านสระเตยพัฒนา</t>
  </si>
  <si>
    <t>บ้านหนองไก่ต่อ</t>
  </si>
  <si>
    <t>บ้านหนองม่วง</t>
  </si>
  <si>
    <t>บ้านหนองโสน</t>
  </si>
  <si>
    <t>บ้านน้ำคลุ้ง</t>
  </si>
  <si>
    <t>บ้านหนองผักแว่น</t>
  </si>
  <si>
    <t>สมเด็จเจริญ</t>
  </si>
  <si>
    <t>หนองปรือ</t>
  </si>
  <si>
    <t>บ้านเขาหินตั้ง</t>
  </si>
  <si>
    <t>ป่าไม้อุทิศ 15 (บ้านม่วงเฒ่า)</t>
  </si>
  <si>
    <t>บ้านเขาแหลม</t>
  </si>
  <si>
    <t>ภ.บนภูเขา</t>
  </si>
  <si>
    <t>อนุบาลหนองปรือ</t>
  </si>
  <si>
    <t>บ้านหนองขอน</t>
  </si>
  <si>
    <t>บ้านทุ่งโป่ง</t>
  </si>
  <si>
    <t>เสรี-สมใจ</t>
  </si>
  <si>
    <t>วัดหนองไม้เอื้อย</t>
  </si>
  <si>
    <t>บ้านเขามุสิ</t>
  </si>
  <si>
    <t>บ้านหนองสาหร่าย</t>
  </si>
  <si>
    <t>บ้านหนองตาเดช</t>
  </si>
  <si>
    <t>หนองปลาไหล</t>
  </si>
  <si>
    <t>บ้านพยอมงาม</t>
  </si>
  <si>
    <t>บ้านหนองขอนเทพพนม</t>
  </si>
  <si>
    <t>บ้านห้วยหวาย</t>
  </si>
  <si>
    <t>บ้านหนองปลาไหล</t>
  </si>
  <si>
    <t>บ้านหนองแกประชาสรรค์</t>
  </si>
  <si>
    <t>จำนวนรวม</t>
  </si>
  <si>
    <t>ok</t>
  </si>
  <si>
    <t>Ok</t>
  </si>
  <si>
    <t>OK</t>
  </si>
  <si>
    <t>oK</t>
  </si>
  <si>
    <t>ขยายโอกาส</t>
  </si>
  <si>
    <t>อบต</t>
  </si>
  <si>
    <t>(กรอกสพป.กาญจนบุรี เขต 4)</t>
  </si>
  <si>
    <t>71020170</t>
  </si>
  <si>
    <t>ครูชำนาญการพิเศษ</t>
  </si>
  <si>
    <t>098-5507349</t>
  </si>
  <si>
    <t>0</t>
  </si>
  <si>
    <t>2.สังคมศึกษา</t>
  </si>
  <si>
    <t>กรณีมัอัตราว่าง</t>
  </si>
  <si>
    <t>ขอรับย้ายหรือบรรจุ</t>
  </si>
  <si>
    <t>แต่งตั้งฯ แล้วแต่กรณี</t>
  </si>
  <si>
    <t>ตามลำดับดังนี้</t>
  </si>
  <si>
    <t>ทั้งนี้จำนวนครูใยวิชาเอก</t>
  </si>
  <si>
    <t>ให้เป็นไปตามที่โรงเรียน</t>
  </si>
  <si>
    <t>กำหนด</t>
  </si>
  <si>
    <t xml:space="preserve">นางพัชรี  หอมหวล   </t>
  </si>
  <si>
    <t>patcharee2519ppn@gmail.com</t>
  </si>
  <si>
    <t>3.การประถมศึกษา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</si>
</sst>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#,##0.0"/>
  </numFmts>
  <fonts count="42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i/>
      <u/>
      <sz val="14"/>
      <name val="TH SarabunPSK"/>
      <family val="2"/>
    </font>
    <font>
      <b/>
      <sz val="24"/>
      <color rgb="FFFF0000"/>
      <name val="TH SarabunPSK"/>
      <family val="2"/>
    </font>
    <font>
      <sz val="16"/>
      <name val="Wingdings 2"/>
      <family val="1"/>
      <charset val="2"/>
    </font>
    <font>
      <sz val="16"/>
      <color rgb="FFFF0000"/>
      <name val="TH SarabunPSK"/>
      <family val="2"/>
    </font>
    <font>
      <i/>
      <u/>
      <sz val="14"/>
      <name val="TH SarabunPSK"/>
      <family val="2"/>
    </font>
    <font>
      <sz val="14"/>
      <name val="Cordia New"/>
      <family val="2"/>
      <charset val="222"/>
    </font>
    <font>
      <b/>
      <sz val="18"/>
      <name val="TH SarabunPSK"/>
      <family val="2"/>
    </font>
    <font>
      <b/>
      <u/>
      <sz val="16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sz val="16"/>
      <color rgb="FF0000FF"/>
      <name val="TH SarabunPSK"/>
      <family val="2"/>
    </font>
    <font>
      <sz val="16"/>
      <name val="Calibri"/>
      <family val="2"/>
    </font>
    <font>
      <sz val="16"/>
      <color theme="1"/>
      <name val="TH SarabunPSK"/>
      <family val="2"/>
    </font>
    <font>
      <b/>
      <i/>
      <u/>
      <sz val="14"/>
      <color rgb="FFFF0000"/>
      <name val="TH SarabunPSK"/>
      <family val="2"/>
    </font>
    <font>
      <b/>
      <sz val="16"/>
      <name val="Cordia New"/>
      <family val="2"/>
    </font>
    <font>
      <b/>
      <sz val="20"/>
      <name val="Cordia New"/>
      <family val="2"/>
    </font>
    <font>
      <b/>
      <sz val="18"/>
      <name val="Cordia New"/>
      <family val="2"/>
      <charset val="222"/>
    </font>
    <font>
      <sz val="14"/>
      <color theme="0"/>
      <name val="Cordia New"/>
      <family val="2"/>
      <charset val="222"/>
    </font>
    <font>
      <b/>
      <sz val="14"/>
      <name val="Cordia New"/>
      <family val="2"/>
    </font>
    <font>
      <sz val="14"/>
      <color rgb="FFFF0000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6"/>
      <name val="Cordia New"/>
      <family val="2"/>
    </font>
    <font>
      <sz val="11"/>
      <name val="Cordia New"/>
      <family val="2"/>
    </font>
    <font>
      <sz val="16"/>
      <color rgb="FF0000FF"/>
      <name val="Cordia New"/>
      <family val="2"/>
    </font>
    <font>
      <sz val="14"/>
      <color theme="1"/>
      <name val="Cordia New"/>
      <family val="2"/>
    </font>
    <font>
      <b/>
      <sz val="9"/>
      <color indexed="10"/>
      <name val="Tahoma"/>
      <family val="2"/>
    </font>
    <font>
      <b/>
      <sz val="11"/>
      <color indexed="81"/>
      <name val="Tahoma"/>
      <family val="2"/>
    </font>
    <font>
      <b/>
      <sz val="16"/>
      <color indexed="81"/>
      <name val="Tahoma"/>
      <family val="2"/>
    </font>
    <font>
      <sz val="9"/>
      <color indexed="81"/>
      <name val="Tahoma"/>
      <family val="2"/>
    </font>
    <font>
      <sz val="16"/>
      <color indexed="81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rgb="FF0000CC"/>
      <name val="TH SarabunPSK"/>
      <family val="2"/>
    </font>
    <font>
      <u/>
      <sz val="11"/>
      <color theme="10"/>
      <name val="Tahoma"/>
      <family val="2"/>
      <charset val="22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lightDown"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</borders>
  <cellStyleXfs count="5">
    <xf numFmtId="0" fontId="0" fillId="0" borderId="0"/>
    <xf numFmtId="0" fontId="12" fillId="0" borderId="0"/>
    <xf numFmtId="0" fontId="16" fillId="0" borderId="0"/>
    <xf numFmtId="0" fontId="38" fillId="0" borderId="0"/>
    <xf numFmtId="0" fontId="41" fillId="0" borderId="0" applyNumberFormat="0" applyFill="0" applyBorder="0" applyAlignment="0" applyProtection="0"/>
  </cellStyleXfs>
  <cellXfs count="3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 applyProtection="1">
      <alignment vertical="center" shrinkToFi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0" xfId="0" quotePrefix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3" fillId="0" borderId="14" xfId="0" quotePrefix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3" xfId="0" quotePrefix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5" fillId="0" borderId="12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>
      <alignment horizontal="center"/>
    </xf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25" xfId="0" quotePrefix="1" applyFont="1" applyBorder="1" applyAlignment="1" applyProtection="1">
      <alignment horizontal="center" vertical="center" wrapText="1"/>
      <protection locked="0"/>
    </xf>
    <xf numFmtId="0" fontId="5" fillId="0" borderId="11" xfId="0" quotePrefix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0" fontId="1" fillId="0" borderId="25" xfId="0" applyFont="1" applyBorder="1"/>
    <xf numFmtId="0" fontId="1" fillId="0" borderId="26" xfId="0" applyFont="1" applyBorder="1"/>
    <xf numFmtId="0" fontId="1" fillId="0" borderId="15" xfId="0" applyFont="1" applyBorder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/>
    <xf numFmtId="0" fontId="0" fillId="3" borderId="0" xfId="0" applyFill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/>
    <xf numFmtId="0" fontId="2" fillId="0" borderId="14" xfId="0" applyFont="1" applyBorder="1"/>
    <xf numFmtId="0" fontId="3" fillId="0" borderId="6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shrinkToFit="1"/>
    </xf>
    <xf numFmtId="0" fontId="7" fillId="0" borderId="12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6" fillId="0" borderId="23" xfId="0" quotePrefix="1" applyFont="1" applyBorder="1" applyAlignment="1" applyProtection="1">
      <alignment horizontal="center" vertical="center" wrapText="1"/>
      <protection locked="0"/>
    </xf>
    <xf numFmtId="0" fontId="5" fillId="0" borderId="23" xfId="0" quotePrefix="1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/>
    </xf>
    <xf numFmtId="0" fontId="1" fillId="0" borderId="23" xfId="0" applyFont="1" applyBorder="1"/>
    <xf numFmtId="0" fontId="7" fillId="0" borderId="12" xfId="0" applyFont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49" fontId="1" fillId="4" borderId="1" xfId="1" applyNumberFormat="1" applyFont="1" applyFill="1" applyBorder="1" applyAlignment="1" applyProtection="1">
      <alignment horizontal="center" vertical="center"/>
      <protection locked="0"/>
    </xf>
    <xf numFmtId="0" fontId="1" fillId="4" borderId="1" xfId="1" applyFont="1" applyFill="1" applyBorder="1" applyAlignment="1" applyProtection="1">
      <alignment horizontal="center" vertical="center"/>
      <protection locked="0"/>
    </xf>
    <xf numFmtId="3" fontId="1" fillId="4" borderId="7" xfId="1" applyNumberFormat="1" applyFont="1" applyFill="1" applyBorder="1" applyAlignment="1" applyProtection="1">
      <alignment horizontal="center" vertical="center" shrinkToFit="1"/>
      <protection locked="0"/>
    </xf>
    <xf numFmtId="3" fontId="1" fillId="4" borderId="11" xfId="1" applyNumberFormat="1" applyFont="1" applyFill="1" applyBorder="1" applyAlignment="1" applyProtection="1">
      <alignment horizontal="center" vertical="center" shrinkToFit="1"/>
      <protection locked="0"/>
    </xf>
    <xf numFmtId="3" fontId="1" fillId="4" borderId="15" xfId="1" applyNumberFormat="1" applyFont="1" applyFill="1" applyBorder="1" applyAlignment="1" applyProtection="1">
      <alignment horizontal="center" vertical="center" shrinkToFit="1"/>
      <protection locked="0"/>
    </xf>
    <xf numFmtId="3" fontId="1" fillId="4" borderId="23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centerContinuous" shrinkToFit="1"/>
    </xf>
    <xf numFmtId="0" fontId="1" fillId="0" borderId="0" xfId="1" applyFont="1"/>
    <xf numFmtId="0" fontId="14" fillId="0" borderId="0" xfId="1" applyFont="1"/>
    <xf numFmtId="0" fontId="1" fillId="0" borderId="0" xfId="1" applyFont="1" applyAlignment="1">
      <alignment horizontal="right" shrinkToFit="1"/>
    </xf>
    <xf numFmtId="0" fontId="15" fillId="0" borderId="0" xfId="1" applyFont="1"/>
    <xf numFmtId="0" fontId="1" fillId="4" borderId="1" xfId="1" applyFont="1" applyFill="1" applyBorder="1"/>
    <xf numFmtId="0" fontId="2" fillId="0" borderId="0" xfId="1" applyFont="1"/>
    <xf numFmtId="0" fontId="1" fillId="5" borderId="1" xfId="1" applyFont="1" applyFill="1" applyBorder="1"/>
    <xf numFmtId="0" fontId="1" fillId="0" borderId="0" xfId="1" applyFont="1" applyAlignment="1">
      <alignment horizontal="right"/>
    </xf>
    <xf numFmtId="0" fontId="1" fillId="0" borderId="0" xfId="2" applyFont="1"/>
    <xf numFmtId="0" fontId="5" fillId="0" borderId="0" xfId="2" applyFont="1"/>
    <xf numFmtId="0" fontId="17" fillId="0" borderId="0" xfId="1" applyFont="1"/>
    <xf numFmtId="0" fontId="18" fillId="0" borderId="0" xfId="1" applyFont="1"/>
    <xf numFmtId="0" fontId="10" fillId="0" borderId="0" xfId="1" applyFont="1"/>
    <xf numFmtId="0" fontId="2" fillId="0" borderId="1" xfId="1" applyFont="1" applyBorder="1" applyAlignment="1">
      <alignment horizontal="center"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10" xfId="1" applyFont="1" applyBorder="1" applyAlignment="1">
      <alignment shrinkToFit="1"/>
    </xf>
    <xf numFmtId="0" fontId="1" fillId="0" borderId="7" xfId="1" applyFont="1" applyBorder="1" applyAlignment="1">
      <alignment vertical="center" shrinkToFit="1"/>
    </xf>
    <xf numFmtId="3" fontId="1" fillId="0" borderId="7" xfId="1" applyNumberFormat="1" applyFont="1" applyBorder="1" applyAlignment="1">
      <alignment horizontal="center" vertical="center" shrinkToFit="1"/>
    </xf>
    <xf numFmtId="0" fontId="1" fillId="0" borderId="7" xfId="1" applyFont="1" applyBorder="1" applyAlignment="1">
      <alignment shrinkToFit="1"/>
    </xf>
    <xf numFmtId="0" fontId="1" fillId="0" borderId="11" xfId="1" applyFont="1" applyBorder="1" applyAlignment="1">
      <alignment vertical="center" shrinkToFit="1"/>
    </xf>
    <xf numFmtId="3" fontId="1" fillId="0" borderId="11" xfId="1" applyNumberFormat="1" applyFont="1" applyBorder="1" applyAlignment="1">
      <alignment horizontal="center" vertical="center" shrinkToFit="1"/>
    </xf>
    <xf numFmtId="0" fontId="1" fillId="0" borderId="11" xfId="1" applyFont="1" applyBorder="1" applyAlignment="1">
      <alignment shrinkToFit="1"/>
    </xf>
    <xf numFmtId="0" fontId="10" fillId="0" borderId="0" xfId="1" applyFont="1" applyAlignment="1">
      <alignment horizontal="left"/>
    </xf>
    <xf numFmtId="0" fontId="16" fillId="0" borderId="0" xfId="1" applyFont="1"/>
    <xf numFmtId="2" fontId="1" fillId="0" borderId="0" xfId="1" applyNumberFormat="1" applyFont="1"/>
    <xf numFmtId="0" fontId="1" fillId="0" borderId="25" xfId="1" applyFont="1" applyBorder="1" applyAlignment="1">
      <alignment vertical="center" shrinkToFit="1"/>
    </xf>
    <xf numFmtId="3" fontId="1" fillId="0" borderId="15" xfId="1" applyNumberFormat="1" applyFont="1" applyBorder="1" applyAlignment="1">
      <alignment horizontal="center" vertical="center" shrinkToFit="1"/>
    </xf>
    <xf numFmtId="187" fontId="1" fillId="0" borderId="0" xfId="1" applyNumberFormat="1" applyFont="1"/>
    <xf numFmtId="0" fontId="2" fillId="0" borderId="2" xfId="1" applyFont="1" applyBorder="1" applyAlignment="1">
      <alignment shrinkToFit="1"/>
    </xf>
    <xf numFmtId="0" fontId="2" fillId="0" borderId="3" xfId="1" applyFont="1" applyBorder="1" applyAlignment="1">
      <alignment shrinkToFit="1"/>
    </xf>
    <xf numFmtId="3" fontId="2" fillId="0" borderId="1" xfId="1" applyNumberFormat="1" applyFont="1" applyBorder="1" applyAlignment="1">
      <alignment horizontal="center" vertical="center" shrinkToFit="1"/>
    </xf>
    <xf numFmtId="188" fontId="1" fillId="0" borderId="11" xfId="1" applyNumberFormat="1" applyFont="1" applyBorder="1" applyAlignment="1">
      <alignment horizontal="center" vertical="center" shrinkToFit="1"/>
    </xf>
    <xf numFmtId="0" fontId="1" fillId="0" borderId="23" xfId="1" applyFont="1" applyBorder="1" applyAlignment="1">
      <alignment vertical="center" shrinkToFit="1"/>
    </xf>
    <xf numFmtId="3" fontId="1" fillId="0" borderId="23" xfId="1" applyNumberFormat="1" applyFont="1" applyBorder="1" applyAlignment="1">
      <alignment horizontal="center" vertical="center" shrinkToFit="1"/>
    </xf>
    <xf numFmtId="3" fontId="2" fillId="0" borderId="14" xfId="1" applyNumberFormat="1" applyFont="1" applyBorder="1" applyAlignment="1">
      <alignment horizontal="center" vertical="center" shrinkToFit="1"/>
    </xf>
    <xf numFmtId="3" fontId="1" fillId="6" borderId="11" xfId="1" applyNumberFormat="1" applyFont="1" applyFill="1" applyBorder="1" applyAlignment="1">
      <alignment horizontal="center" vertical="center" shrinkToFit="1"/>
    </xf>
    <xf numFmtId="0" fontId="1" fillId="0" borderId="15" xfId="1" applyFont="1" applyBorder="1" applyAlignment="1">
      <alignment shrinkToFit="1"/>
    </xf>
    <xf numFmtId="3" fontId="1" fillId="6" borderId="15" xfId="1" applyNumberFormat="1" applyFont="1" applyFill="1" applyBorder="1" applyAlignment="1">
      <alignment horizontal="center" vertical="center" shrinkToFit="1"/>
    </xf>
    <xf numFmtId="0" fontId="12" fillId="0" borderId="0" xfId="1"/>
    <xf numFmtId="0" fontId="1" fillId="0" borderId="14" xfId="1" applyFont="1" applyBorder="1" applyAlignment="1">
      <alignment shrinkToFit="1"/>
    </xf>
    <xf numFmtId="0" fontId="1" fillId="0" borderId="15" xfId="1" applyFont="1" applyBorder="1" applyAlignment="1">
      <alignment vertical="center" shrinkToFit="1"/>
    </xf>
    <xf numFmtId="0" fontId="2" fillId="0" borderId="2" xfId="1" applyFont="1" applyBorder="1" applyAlignment="1">
      <alignment horizontal="center" shrinkToFit="1"/>
    </xf>
    <xf numFmtId="0" fontId="19" fillId="0" borderId="0" xfId="1" applyFont="1"/>
    <xf numFmtId="0" fontId="19" fillId="0" borderId="0" xfId="1" applyFont="1" applyAlignment="1">
      <alignment horizontal="right"/>
    </xf>
    <xf numFmtId="0" fontId="14" fillId="0" borderId="0" xfId="1" applyFont="1" applyAlignment="1">
      <alignment horizontal="left" vertical="center"/>
    </xf>
    <xf numFmtId="0" fontId="15" fillId="0" borderId="0" xfId="2" applyFont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5" fillId="0" borderId="26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20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center"/>
    </xf>
    <xf numFmtId="0" fontId="5" fillId="0" borderId="23" xfId="0" quotePrefix="1" applyFont="1" applyBorder="1" applyAlignment="1">
      <alignment horizontal="left" vertical="center" wrapText="1"/>
    </xf>
    <xf numFmtId="0" fontId="1" fillId="0" borderId="11" xfId="0" applyFont="1" applyBorder="1" applyAlignment="1" applyProtection="1">
      <alignment horizontal="left"/>
      <protection locked="0"/>
    </xf>
    <xf numFmtId="0" fontId="5" fillId="0" borderId="25" xfId="0" quotePrefix="1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5" fillId="0" borderId="11" xfId="0" quotePrefix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/>
    </xf>
    <xf numFmtId="0" fontId="1" fillId="0" borderId="15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3" fontId="17" fillId="7" borderId="1" xfId="1" applyNumberFormat="1" applyFont="1" applyFill="1" applyBorder="1" applyAlignment="1" applyProtection="1">
      <alignment horizontal="center" vertical="center"/>
      <protection locked="0"/>
    </xf>
    <xf numFmtId="3" fontId="1" fillId="0" borderId="11" xfId="1" applyNumberFormat="1" applyFont="1" applyBorder="1" applyAlignment="1" applyProtection="1">
      <alignment horizontal="center" vertical="center" shrinkToFit="1"/>
      <protection locked="0"/>
    </xf>
    <xf numFmtId="0" fontId="21" fillId="0" borderId="0" xfId="1" applyFont="1"/>
    <xf numFmtId="0" fontId="12" fillId="0" borderId="0" xfId="1" applyAlignment="1">
      <alignment horizont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24" fillId="0" borderId="0" xfId="1" applyFont="1" applyAlignment="1">
      <alignment horizontal="center"/>
    </xf>
    <xf numFmtId="0" fontId="16" fillId="0" borderId="1" xfId="1" applyFont="1" applyBorder="1" applyAlignment="1">
      <alignment horizontal="center"/>
    </xf>
    <xf numFmtId="0" fontId="12" fillId="0" borderId="1" xfId="1" applyBorder="1" applyAlignment="1">
      <alignment horizontal="center"/>
    </xf>
    <xf numFmtId="0" fontId="12" fillId="0" borderId="3" xfId="1" applyBorder="1" applyAlignment="1">
      <alignment horizontal="center"/>
    </xf>
    <xf numFmtId="0" fontId="16" fillId="10" borderId="1" xfId="1" applyFont="1" applyFill="1" applyBorder="1" applyAlignment="1">
      <alignment horizontal="center"/>
    </xf>
    <xf numFmtId="0" fontId="12" fillId="13" borderId="5" xfId="1" applyFill="1" applyBorder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2" fillId="14" borderId="5" xfId="1" applyFill="1" applyBorder="1" applyAlignment="1">
      <alignment horizontal="center"/>
    </xf>
    <xf numFmtId="0" fontId="12" fillId="15" borderId="5" xfId="1" applyFill="1" applyBorder="1" applyAlignment="1">
      <alignment horizontal="center"/>
    </xf>
    <xf numFmtId="0" fontId="21" fillId="16" borderId="1" xfId="1" applyFont="1" applyFill="1" applyBorder="1" applyAlignment="1">
      <alignment horizontal="center"/>
    </xf>
    <xf numFmtId="0" fontId="21" fillId="9" borderId="2" xfId="1" applyFont="1" applyFill="1" applyBorder="1" applyAlignment="1">
      <alignment horizontal="center"/>
    </xf>
    <xf numFmtId="0" fontId="12" fillId="10" borderId="1" xfId="1" applyFill="1" applyBorder="1" applyAlignment="1">
      <alignment horizontal="center"/>
    </xf>
    <xf numFmtId="0" fontId="31" fillId="17" borderId="1" xfId="1" applyFont="1" applyFill="1" applyBorder="1" applyAlignment="1">
      <alignment horizontal="center"/>
    </xf>
    <xf numFmtId="0" fontId="21" fillId="10" borderId="1" xfId="1" applyFont="1" applyFill="1" applyBorder="1" applyAlignment="1">
      <alignment horizontal="center"/>
    </xf>
    <xf numFmtId="0" fontId="27" fillId="0" borderId="1" xfId="1" applyFont="1" applyBorder="1" applyAlignment="1">
      <alignment horizontal="center" shrinkToFit="1"/>
    </xf>
    <xf numFmtId="0" fontId="27" fillId="0" borderId="1" xfId="1" applyFont="1" applyBorder="1" applyAlignment="1">
      <alignment horizontal="center"/>
    </xf>
    <xf numFmtId="0" fontId="12" fillId="0" borderId="1" xfId="1" applyBorder="1"/>
    <xf numFmtId="0" fontId="12" fillId="4" borderId="3" xfId="1" applyFill="1" applyBorder="1" applyAlignment="1">
      <alignment horizontal="center"/>
    </xf>
    <xf numFmtId="0" fontId="12" fillId="0" borderId="1" xfId="1" applyBorder="1" applyAlignment="1">
      <alignment vertical="top"/>
    </xf>
    <xf numFmtId="0" fontId="21" fillId="0" borderId="1" xfId="1" applyFont="1" applyBorder="1" applyAlignment="1">
      <alignment horizontal="center"/>
    </xf>
    <xf numFmtId="0" fontId="12" fillId="12" borderId="1" xfId="1" applyFill="1" applyBorder="1"/>
    <xf numFmtId="0" fontId="12" fillId="11" borderId="1" xfId="1" applyFill="1" applyBorder="1"/>
    <xf numFmtId="0" fontId="1" fillId="5" borderId="1" xfId="1" applyFont="1" applyFill="1" applyBorder="1" applyAlignment="1" applyProtection="1">
      <alignment vertical="center"/>
      <protection locked="0"/>
    </xf>
    <xf numFmtId="0" fontId="1" fillId="5" borderId="2" xfId="1" applyFont="1" applyFill="1" applyBorder="1" applyAlignment="1" applyProtection="1">
      <alignment vertical="center"/>
      <protection locked="0"/>
    </xf>
    <xf numFmtId="0" fontId="1" fillId="5" borderId="2" xfId="1" applyFont="1" applyFill="1" applyBorder="1" applyAlignment="1" applyProtection="1">
      <alignment horizontal="center" vertical="center" shrinkToFit="1"/>
      <protection locked="0"/>
    </xf>
    <xf numFmtId="0" fontId="19" fillId="0" borderId="1" xfId="1" applyFont="1" applyBorder="1" applyAlignment="1">
      <alignment shrinkToFit="1"/>
    </xf>
    <xf numFmtId="0" fontId="12" fillId="13" borderId="1" xfId="1" applyFill="1" applyBorder="1" applyAlignment="1">
      <alignment horizontal="center"/>
    </xf>
    <xf numFmtId="0" fontId="12" fillId="4" borderId="1" xfId="1" applyFill="1" applyBorder="1" applyAlignment="1">
      <alignment horizontal="center"/>
    </xf>
    <xf numFmtId="0" fontId="12" fillId="14" borderId="1" xfId="1" applyFill="1" applyBorder="1" applyAlignment="1">
      <alignment horizontal="center"/>
    </xf>
    <xf numFmtId="0" fontId="12" fillId="15" borderId="1" xfId="1" applyFill="1" applyBorder="1" applyAlignment="1">
      <alignment horizontal="center"/>
    </xf>
    <xf numFmtId="0" fontId="12" fillId="18" borderId="1" xfId="1" applyFill="1" applyBorder="1" applyAlignment="1">
      <alignment horizontal="center"/>
    </xf>
    <xf numFmtId="2" fontId="12" fillId="18" borderId="1" xfId="1" applyNumberFormat="1" applyFill="1" applyBorder="1" applyAlignment="1">
      <alignment horizontal="center"/>
    </xf>
    <xf numFmtId="0" fontId="12" fillId="12" borderId="1" xfId="1" applyFill="1" applyBorder="1" applyAlignment="1">
      <alignment horizontal="center"/>
    </xf>
    <xf numFmtId="0" fontId="12" fillId="11" borderId="1" xfId="1" applyFill="1" applyBorder="1" applyAlignment="1">
      <alignment horizontal="center"/>
    </xf>
    <xf numFmtId="1" fontId="5" fillId="0" borderId="15" xfId="2" applyNumberFormat="1" applyFont="1" applyBorder="1" applyAlignment="1">
      <alignment horizontal="center" shrinkToFit="1"/>
    </xf>
    <xf numFmtId="1" fontId="5" fillId="0" borderId="1" xfId="2" applyNumberFormat="1" applyFont="1" applyBorder="1" applyAlignment="1">
      <alignment horizontal="center" shrinkToFit="1"/>
    </xf>
    <xf numFmtId="2" fontId="5" fillId="0" borderId="1" xfId="2" applyNumberFormat="1" applyFont="1" applyBorder="1" applyAlignment="1">
      <alignment horizontal="center" shrinkToFit="1"/>
    </xf>
    <xf numFmtId="0" fontId="32" fillId="0" borderId="1" xfId="1" applyFont="1" applyBorder="1" applyAlignment="1">
      <alignment horizontal="center"/>
    </xf>
    <xf numFmtId="0" fontId="5" fillId="19" borderId="1" xfId="2" applyFont="1" applyFill="1" applyBorder="1" applyAlignment="1">
      <alignment horizontal="center" shrinkToFit="1"/>
    </xf>
    <xf numFmtId="0" fontId="26" fillId="0" borderId="1" xfId="1" applyFont="1" applyBorder="1" applyAlignment="1">
      <alignment horizontal="center"/>
    </xf>
    <xf numFmtId="0" fontId="5" fillId="0" borderId="1" xfId="2" applyFont="1" applyBorder="1" applyAlignment="1">
      <alignment horizontal="center" shrinkToFit="1"/>
    </xf>
    <xf numFmtId="0" fontId="12" fillId="0" borderId="1" xfId="1" applyBorder="1" applyAlignment="1">
      <alignment shrinkToFit="1"/>
    </xf>
    <xf numFmtId="0" fontId="12" fillId="0" borderId="1" xfId="1" applyBorder="1" applyAlignment="1">
      <alignment horizontal="center" vertical="center"/>
    </xf>
    <xf numFmtId="1" fontId="5" fillId="20" borderId="1" xfId="2" applyNumberFormat="1" applyFont="1" applyFill="1" applyBorder="1" applyAlignment="1">
      <alignment horizontal="center" shrinkToFit="1"/>
    </xf>
    <xf numFmtId="0" fontId="12" fillId="0" borderId="6" xfId="1" applyBorder="1" applyAlignment="1">
      <alignment horizontal="center"/>
    </xf>
    <xf numFmtId="0" fontId="12" fillId="0" borderId="6" xfId="1" applyBorder="1" applyAlignment="1">
      <alignment shrinkToFit="1"/>
    </xf>
    <xf numFmtId="0" fontId="12" fillId="0" borderId="6" xfId="1" applyBorder="1"/>
    <xf numFmtId="0" fontId="1" fillId="5" borderId="6" xfId="1" applyFont="1" applyFill="1" applyBorder="1" applyAlignment="1" applyProtection="1">
      <alignment vertical="center"/>
      <protection locked="0"/>
    </xf>
    <xf numFmtId="0" fontId="1" fillId="5" borderId="18" xfId="1" applyFont="1" applyFill="1" applyBorder="1" applyAlignment="1" applyProtection="1">
      <alignment vertical="center"/>
      <protection locked="0"/>
    </xf>
    <xf numFmtId="0" fontId="1" fillId="5" borderId="18" xfId="1" applyFont="1" applyFill="1" applyBorder="1" applyAlignment="1" applyProtection="1">
      <alignment horizontal="center" vertical="center" shrinkToFit="1"/>
      <protection locked="0"/>
    </xf>
    <xf numFmtId="0" fontId="21" fillId="16" borderId="6" xfId="1" applyFont="1" applyFill="1" applyBorder="1" applyAlignment="1">
      <alignment horizontal="center"/>
    </xf>
    <xf numFmtId="0" fontId="21" fillId="9" borderId="18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2" fillId="10" borderId="6" xfId="1" applyFill="1" applyBorder="1" applyAlignment="1">
      <alignment horizontal="center"/>
    </xf>
    <xf numFmtId="0" fontId="31" fillId="17" borderId="6" xfId="1" applyFont="1" applyFill="1" applyBorder="1" applyAlignment="1">
      <alignment horizontal="center"/>
    </xf>
    <xf numFmtId="0" fontId="12" fillId="18" borderId="6" xfId="1" applyFill="1" applyBorder="1" applyAlignment="1">
      <alignment horizontal="center"/>
    </xf>
    <xf numFmtId="2" fontId="12" fillId="18" borderId="6" xfId="1" applyNumberFormat="1" applyFill="1" applyBorder="1" applyAlignment="1">
      <alignment horizontal="center"/>
    </xf>
    <xf numFmtId="0" fontId="12" fillId="0" borderId="6" xfId="1" applyBorder="1" applyAlignment="1">
      <alignment vertical="top"/>
    </xf>
    <xf numFmtId="0" fontId="21" fillId="10" borderId="6" xfId="1" applyFont="1" applyFill="1" applyBorder="1" applyAlignment="1">
      <alignment horizontal="center"/>
    </xf>
    <xf numFmtId="0" fontId="12" fillId="12" borderId="6" xfId="1" applyFill="1" applyBorder="1" applyAlignment="1">
      <alignment horizontal="center"/>
    </xf>
    <xf numFmtId="0" fontId="12" fillId="11" borderId="6" xfId="1" applyFill="1" applyBorder="1" applyAlignment="1">
      <alignment horizontal="center"/>
    </xf>
    <xf numFmtId="0" fontId="12" fillId="0" borderId="28" xfId="1" applyBorder="1" applyAlignment="1">
      <alignment horizontal="center"/>
    </xf>
    <xf numFmtId="0" fontId="25" fillId="11" borderId="28" xfId="1" applyFont="1" applyFill="1" applyBorder="1" applyAlignment="1">
      <alignment horizontal="center"/>
    </xf>
    <xf numFmtId="0" fontId="12" fillId="0" borderId="28" xfId="1" applyBorder="1"/>
    <xf numFmtId="0" fontId="12" fillId="0" borderId="29" xfId="1" applyBorder="1" applyAlignment="1">
      <alignment horizontal="center" shrinkToFit="1"/>
    </xf>
    <xf numFmtId="0" fontId="25" fillId="16" borderId="28" xfId="1" applyFont="1" applyFill="1" applyBorder="1" applyAlignment="1">
      <alignment horizontal="center" shrinkToFit="1"/>
    </xf>
    <xf numFmtId="0" fontId="12" fillId="9" borderId="28" xfId="1" applyFill="1" applyBorder="1" applyAlignment="1">
      <alignment horizontal="center" shrinkToFit="1"/>
    </xf>
    <xf numFmtId="0" fontId="12" fillId="0" borderId="28" xfId="1" applyBorder="1" applyAlignment="1">
      <alignment horizontal="center" shrinkToFit="1"/>
    </xf>
    <xf numFmtId="0" fontId="12" fillId="10" borderId="28" xfId="1" applyFill="1" applyBorder="1" applyAlignment="1">
      <alignment horizontal="center" shrinkToFit="1"/>
    </xf>
    <xf numFmtId="0" fontId="21" fillId="10" borderId="28" xfId="1" applyFont="1" applyFill="1" applyBorder="1" applyAlignment="1">
      <alignment horizontal="center" shrinkToFit="1"/>
    </xf>
    <xf numFmtId="0" fontId="12" fillId="12" borderId="28" xfId="1" applyFill="1" applyBorder="1" applyAlignment="1">
      <alignment horizontal="center" shrinkToFit="1"/>
    </xf>
    <xf numFmtId="0" fontId="12" fillId="11" borderId="28" xfId="1" applyFill="1" applyBorder="1" applyAlignment="1">
      <alignment horizontal="center" shrinkToFit="1"/>
    </xf>
    <xf numFmtId="0" fontId="12" fillId="0" borderId="30" xfId="1" applyBorder="1" applyAlignment="1">
      <alignment horizontal="center"/>
    </xf>
    <xf numFmtId="0" fontId="12" fillId="0" borderId="30" xfId="1" applyBorder="1"/>
    <xf numFmtId="0" fontId="16" fillId="0" borderId="30" xfId="1" applyFont="1" applyBorder="1" applyAlignment="1">
      <alignment horizontal="center"/>
    </xf>
    <xf numFmtId="0" fontId="26" fillId="0" borderId="0" xfId="1" applyFont="1"/>
    <xf numFmtId="0" fontId="39" fillId="3" borderId="0" xfId="3" applyFont="1" applyFill="1" applyAlignment="1">
      <alignment vertical="center"/>
    </xf>
    <xf numFmtId="0" fontId="19" fillId="3" borderId="0" xfId="3" applyFont="1" applyFill="1"/>
    <xf numFmtId="0" fontId="19" fillId="3" borderId="0" xfId="3" applyFont="1" applyFill="1" applyAlignment="1">
      <alignment vertical="center" shrinkToFit="1"/>
    </xf>
    <xf numFmtId="0" fontId="19" fillId="3" borderId="0" xfId="3" applyFont="1" applyFill="1" applyAlignment="1">
      <alignment vertical="center" wrapText="1" shrinkToFit="1"/>
    </xf>
    <xf numFmtId="0" fontId="19" fillId="3" borderId="0" xfId="3" applyFont="1" applyFill="1" applyAlignment="1">
      <alignment horizontal="center" vertical="center" shrinkToFit="1"/>
    </xf>
    <xf numFmtId="0" fontId="10" fillId="3" borderId="0" xfId="3" applyFont="1" applyFill="1" applyAlignment="1">
      <alignment horizontal="center" vertical="center" shrinkToFit="1"/>
    </xf>
    <xf numFmtId="0" fontId="40" fillId="3" borderId="0" xfId="3" applyFont="1" applyFill="1" applyAlignment="1">
      <alignment horizontal="center"/>
    </xf>
    <xf numFmtId="0" fontId="1" fillId="3" borderId="0" xfId="3" applyFont="1" applyFill="1" applyAlignment="1">
      <alignment horizontal="center" vertical="center" shrinkToFit="1"/>
    </xf>
    <xf numFmtId="0" fontId="19" fillId="3" borderId="0" xfId="3" applyFont="1" applyFill="1" applyAlignment="1">
      <alignment vertical="center" wrapText="1"/>
    </xf>
    <xf numFmtId="0" fontId="10" fillId="3" borderId="0" xfId="3" applyFont="1" applyFill="1" applyAlignment="1">
      <alignment vertical="center" shrinkToFit="1"/>
    </xf>
    <xf numFmtId="0" fontId="17" fillId="3" borderId="0" xfId="3" applyFont="1" applyFill="1" applyAlignment="1">
      <alignment vertical="center" wrapText="1" shrinkToFit="1"/>
    </xf>
    <xf numFmtId="0" fontId="10" fillId="3" borderId="0" xfId="3" applyFont="1" applyFill="1" applyAlignment="1">
      <alignment horizontal="left" vertical="center"/>
    </xf>
    <xf numFmtId="0" fontId="17" fillId="3" borderId="0" xfId="3" applyFont="1" applyFill="1" applyAlignment="1">
      <alignment horizontal="center" vertical="center" shrinkToFit="1"/>
    </xf>
    <xf numFmtId="0" fontId="19" fillId="3" borderId="0" xfId="3" applyFont="1" applyFill="1" applyAlignment="1">
      <alignment vertical="center"/>
    </xf>
    <xf numFmtId="0" fontId="19" fillId="3" borderId="0" xfId="3" applyFont="1" applyFill="1" applyAlignment="1">
      <alignment horizontal="left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6" fillId="0" borderId="1" xfId="1" applyFont="1" applyBorder="1" applyAlignment="1">
      <alignment horizontal="center" vertical="top" wrapText="1"/>
    </xf>
    <xf numFmtId="0" fontId="16" fillId="12" borderId="1" xfId="1" applyFont="1" applyFill="1" applyBorder="1" applyAlignment="1">
      <alignment horizontal="center" vertical="top" wrapText="1"/>
    </xf>
    <xf numFmtId="0" fontId="16" fillId="11" borderId="1" xfId="1" applyFont="1" applyFill="1" applyBorder="1" applyAlignment="1">
      <alignment horizontal="center" vertical="top" wrapText="1"/>
    </xf>
    <xf numFmtId="0" fontId="12" fillId="11" borderId="1" xfId="1" applyFill="1" applyBorder="1" applyAlignment="1">
      <alignment horizontal="center" vertical="top"/>
    </xf>
    <xf numFmtId="0" fontId="16" fillId="0" borderId="1" xfId="1" applyFont="1" applyBorder="1" applyAlignment="1">
      <alignment horizontal="center"/>
    </xf>
    <xf numFmtId="0" fontId="12" fillId="0" borderId="1" xfId="1" applyBorder="1" applyAlignment="1">
      <alignment horizontal="center"/>
    </xf>
    <xf numFmtId="0" fontId="30" fillId="0" borderId="1" xfId="1" applyFont="1" applyBorder="1" applyAlignment="1">
      <alignment horizontal="center" vertical="top" wrapText="1"/>
    </xf>
    <xf numFmtId="0" fontId="27" fillId="0" borderId="1" xfId="1" applyFont="1" applyBorder="1" applyAlignment="1">
      <alignment horizontal="center" vertical="top" wrapText="1"/>
    </xf>
    <xf numFmtId="0" fontId="29" fillId="9" borderId="14" xfId="1" applyFont="1" applyFill="1" applyBorder="1" applyAlignment="1">
      <alignment horizontal="center" shrinkToFit="1"/>
    </xf>
    <xf numFmtId="0" fontId="25" fillId="0" borderId="2" xfId="1" applyFont="1" applyBorder="1" applyAlignment="1">
      <alignment horizontal="center"/>
    </xf>
    <xf numFmtId="0" fontId="25" fillId="0" borderId="5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28" fillId="10" borderId="18" xfId="1" applyFont="1" applyFill="1" applyBorder="1" applyAlignment="1">
      <alignment horizontal="center" vertical="top" wrapText="1"/>
    </xf>
    <xf numFmtId="0" fontId="28" fillId="10" borderId="20" xfId="1" applyFont="1" applyFill="1" applyBorder="1" applyAlignment="1">
      <alignment horizontal="center" vertical="top"/>
    </xf>
    <xf numFmtId="0" fontId="28" fillId="10" borderId="19" xfId="1" applyFont="1" applyFill="1" applyBorder="1" applyAlignment="1">
      <alignment horizontal="center" vertical="top"/>
    </xf>
    <xf numFmtId="0" fontId="28" fillId="10" borderId="21" xfId="1" applyFont="1" applyFill="1" applyBorder="1" applyAlignment="1">
      <alignment horizontal="center" vertical="top"/>
    </xf>
    <xf numFmtId="0" fontId="28" fillId="10" borderId="27" xfId="1" applyFont="1" applyFill="1" applyBorder="1" applyAlignment="1">
      <alignment horizontal="center" vertical="top"/>
    </xf>
    <xf numFmtId="0" fontId="28" fillId="10" borderId="22" xfId="1" applyFont="1" applyFill="1" applyBorder="1" applyAlignment="1">
      <alignment horizontal="center" vertical="top"/>
    </xf>
    <xf numFmtId="0" fontId="16" fillId="0" borderId="1" xfId="1" applyFont="1" applyBorder="1" applyAlignment="1">
      <alignment horizontal="center" shrinkToFit="1"/>
    </xf>
    <xf numFmtId="0" fontId="12" fillId="0" borderId="1" xfId="1" applyBorder="1" applyAlignment="1">
      <alignment horizontal="center" shrinkToFit="1"/>
    </xf>
    <xf numFmtId="0" fontId="16" fillId="11" borderId="1" xfId="1" applyFont="1" applyFill="1" applyBorder="1" applyAlignment="1">
      <alignment horizontal="center" shrinkToFit="1"/>
    </xf>
    <xf numFmtId="0" fontId="12" fillId="11" borderId="1" xfId="1" applyFill="1" applyBorder="1" applyAlignment="1">
      <alignment horizontal="center" shrinkToFit="1"/>
    </xf>
    <xf numFmtId="0" fontId="16" fillId="0" borderId="1" xfId="1" applyFont="1" applyBorder="1" applyAlignment="1">
      <alignment horizontal="center" vertical="center" textRotation="90"/>
    </xf>
    <xf numFmtId="0" fontId="12" fillId="0" borderId="1" xfId="1" applyBorder="1" applyAlignment="1">
      <alignment horizontal="center" vertical="center" textRotation="90"/>
    </xf>
    <xf numFmtId="0" fontId="12" fillId="0" borderId="1" xfId="1" applyBorder="1" applyAlignment="1">
      <alignment horizontal="center" vertical="top" wrapText="1"/>
    </xf>
    <xf numFmtId="0" fontId="26" fillId="0" borderId="2" xfId="1" applyFont="1" applyBorder="1" applyAlignment="1">
      <alignment horizontal="center"/>
    </xf>
    <xf numFmtId="0" fontId="26" fillId="0" borderId="5" xfId="1" applyFont="1" applyBorder="1" applyAlignment="1">
      <alignment horizontal="center"/>
    </xf>
    <xf numFmtId="0" fontId="27" fillId="0" borderId="18" xfId="1" applyFont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/>
    </xf>
    <xf numFmtId="0" fontId="27" fillId="0" borderId="19" xfId="1" applyFont="1" applyBorder="1" applyAlignment="1">
      <alignment horizontal="center" vertical="top"/>
    </xf>
    <xf numFmtId="0" fontId="27" fillId="0" borderId="21" xfId="1" applyFont="1" applyBorder="1" applyAlignment="1">
      <alignment horizontal="center" vertical="top"/>
    </xf>
    <xf numFmtId="0" fontId="27" fillId="0" borderId="27" xfId="1" applyFont="1" applyBorder="1" applyAlignment="1">
      <alignment horizontal="center" vertical="top"/>
    </xf>
    <xf numFmtId="0" fontId="27" fillId="0" borderId="22" xfId="1" applyFont="1" applyBorder="1" applyAlignment="1">
      <alignment horizontal="center" vertical="top"/>
    </xf>
    <xf numFmtId="0" fontId="12" fillId="0" borderId="1" xfId="1" applyBorder="1" applyAlignment="1">
      <alignment horizontal="center" vertical="top"/>
    </xf>
    <xf numFmtId="0" fontId="21" fillId="9" borderId="1" xfId="1" applyFont="1" applyFill="1" applyBorder="1" applyAlignment="1">
      <alignment horizontal="center"/>
    </xf>
    <xf numFmtId="0" fontId="21" fillId="9" borderId="6" xfId="1" applyFont="1" applyFill="1" applyBorder="1" applyAlignment="1">
      <alignment horizontal="center"/>
    </xf>
    <xf numFmtId="0" fontId="12" fillId="0" borderId="2" xfId="1" applyBorder="1" applyAlignment="1">
      <alignment horizontal="center"/>
    </xf>
    <xf numFmtId="0" fontId="12" fillId="0" borderId="3" xfId="1" applyBorder="1" applyAlignment="1">
      <alignment horizontal="center"/>
    </xf>
    <xf numFmtId="0" fontId="16" fillId="10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center" vertical="top"/>
    </xf>
    <xf numFmtId="0" fontId="1" fillId="5" borderId="2" xfId="1" applyFont="1" applyFill="1" applyBorder="1" applyAlignment="1" applyProtection="1">
      <alignment horizontal="center" vertical="center"/>
      <protection locked="0"/>
    </xf>
    <xf numFmtId="0" fontId="1" fillId="5" borderId="5" xfId="1" applyFont="1" applyFill="1" applyBorder="1" applyAlignment="1" applyProtection="1">
      <alignment horizontal="center" vertical="center"/>
      <protection locked="0"/>
    </xf>
    <xf numFmtId="0" fontId="1" fillId="5" borderId="3" xfId="1" applyFont="1" applyFill="1" applyBorder="1" applyAlignment="1" applyProtection="1">
      <alignment horizontal="center" vertical="center"/>
      <protection locked="0"/>
    </xf>
    <xf numFmtId="0" fontId="1" fillId="4" borderId="1" xfId="1" applyFont="1" applyFill="1" applyBorder="1" applyAlignment="1" applyProtection="1">
      <alignment horizontal="center" vertical="center"/>
      <protection locked="0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5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9" fillId="4" borderId="27" xfId="1" applyFont="1" applyFill="1" applyBorder="1" applyAlignment="1" applyProtection="1">
      <alignment horizontal="center"/>
      <protection locked="0"/>
    </xf>
    <xf numFmtId="0" fontId="1" fillId="5" borderId="1" xfId="1" applyFont="1" applyFill="1" applyBorder="1" applyAlignment="1" applyProtection="1">
      <alignment horizontal="left" vertical="center"/>
      <protection locked="0"/>
    </xf>
    <xf numFmtId="0" fontId="1" fillId="5" borderId="1" xfId="1" applyFont="1" applyFill="1" applyBorder="1" applyAlignment="1" applyProtection="1">
      <alignment horizontal="left" vertical="center" shrinkToFit="1"/>
      <protection locked="0"/>
    </xf>
    <xf numFmtId="0" fontId="19" fillId="4" borderId="27" xfId="1" applyFont="1" applyFill="1" applyBorder="1" applyAlignment="1" applyProtection="1">
      <alignment horizontal="left"/>
      <protection locked="0"/>
    </xf>
    <xf numFmtId="0" fontId="19" fillId="4" borderId="5" xfId="1" applyFont="1" applyFill="1" applyBorder="1" applyAlignment="1" applyProtection="1">
      <alignment horizontal="left"/>
      <protection locked="0"/>
    </xf>
    <xf numFmtId="3" fontId="2" fillId="8" borderId="2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3" fontId="1" fillId="8" borderId="12" xfId="0" applyNumberFormat="1" applyFont="1" applyFill="1" applyBorder="1" applyAlignment="1">
      <alignment horizontal="center" vertical="center" shrinkToFit="1"/>
    </xf>
    <xf numFmtId="0" fontId="1" fillId="8" borderId="13" xfId="0" applyFont="1" applyFill="1" applyBorder="1" applyAlignment="1">
      <alignment horizontal="center" vertical="center" shrinkToFit="1"/>
    </xf>
    <xf numFmtId="3" fontId="1" fillId="8" borderId="16" xfId="0" applyNumberFormat="1" applyFont="1" applyFill="1" applyBorder="1" applyAlignment="1">
      <alignment horizontal="center" vertical="center" shrinkToFit="1"/>
    </xf>
    <xf numFmtId="0" fontId="1" fillId="8" borderId="17" xfId="0" applyFont="1" applyFill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3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1" fillId="4" borderId="27" xfId="4" applyFill="1" applyBorder="1" applyAlignment="1" applyProtection="1">
      <alignment horizontal="center"/>
      <protection locked="0"/>
    </xf>
  </cellXfs>
  <cellStyles count="5">
    <cellStyle name="Hyperlink" xfId="4" builtinId="8"/>
    <cellStyle name="Normal" xfId="0" builtinId="0"/>
    <cellStyle name="ปกติ 2" xfId="1"/>
    <cellStyle name="ปกติ 3" xfId="2"/>
    <cellStyle name="ปกติ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652838</xdr:colOff>
      <xdr:row>23</xdr:row>
      <xdr:rowOff>276225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EDA000E0-8A7D-4074-9EC9-2EE9FAC68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18858" cy="7492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539115</xdr:colOff>
      <xdr:row>29</xdr:row>
      <xdr:rowOff>136684</xdr:rowOff>
    </xdr:from>
    <xdr:to>
      <xdr:col>9</xdr:col>
      <xdr:colOff>266700</xdr:colOff>
      <xdr:row>34</xdr:row>
      <xdr:rowOff>238125</xdr:rowOff>
    </xdr:to>
    <xdr:sp macro="" textlink="">
      <xdr:nvSpPr>
        <xdr:cNvPr id="2" name="Text Box 12">
          <a:extLst>
            <a:ext uri="{FF2B5EF4-FFF2-40B4-BE49-F238E27FC236}">
              <a16:creationId xmlns="" xmlns:a16="http://schemas.microsoft.com/office/drawing/2014/main" id="{FDF8E0F2-FBF8-4244-9FEA-6BB45E7CAEB8}"/>
            </a:ext>
          </a:extLst>
        </xdr:cNvPr>
        <xdr:cNvSpPr txBox="1">
          <a:spLocks noChangeArrowheads="1"/>
        </xdr:cNvSpPr>
      </xdr:nvSpPr>
      <xdr:spPr bwMode="auto">
        <a:xfrm>
          <a:off x="4453890" y="7956709"/>
          <a:ext cx="2756535" cy="15778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…………………...…….........……….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(นางสาวนภัสวรรณ์  วิเศษสิงห์)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ผอ.ร.ร.บ้านหนองขอน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 / เดือน /ปี </a:t>
          </a:r>
          <a:r>
            <a:rPr lang="en-US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มิ.ย.</a:t>
          </a:r>
          <a:r>
            <a:rPr lang="en-US" sz="16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lang="th-TH" sz="1600" b="0" i="0" u="none" strike="noStrike" baseline="0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2</xdr:col>
      <xdr:colOff>552450</xdr:colOff>
      <xdr:row>42</xdr:row>
      <xdr:rowOff>30440</xdr:rowOff>
    </xdr:from>
    <xdr:to>
      <xdr:col>2</xdr:col>
      <xdr:colOff>683577</xdr:colOff>
      <xdr:row>42</xdr:row>
      <xdr:rowOff>261145</xdr:rowOff>
    </xdr:to>
    <xdr:pic>
      <xdr:nvPicPr>
        <xdr:cNvPr id="3" name="รูปภาพ 2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="" xmlns:a16="http://schemas.microsoft.com/office/drawing/2014/main" id="{EC3E9099-88E6-4A2F-86A2-E9C47C7A19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63" t="26058" r="28692" b="65594"/>
        <a:stretch/>
      </xdr:blipFill>
      <xdr:spPr bwMode="auto">
        <a:xfrm>
          <a:off x="1981200" y="11546165"/>
          <a:ext cx="131127" cy="2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9526</xdr:colOff>
      <xdr:row>43</xdr:row>
      <xdr:rowOff>9526</xdr:rowOff>
    </xdr:from>
    <xdr:to>
      <xdr:col>2</xdr:col>
      <xdr:colOff>352425</xdr:colOff>
      <xdr:row>44</xdr:row>
      <xdr:rowOff>9525</xdr:rowOff>
    </xdr:to>
    <xdr:pic>
      <xdr:nvPicPr>
        <xdr:cNvPr id="4" name="รูปภาพ 3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="" xmlns:a16="http://schemas.microsoft.com/office/drawing/2014/main" id="{06F46499-FD08-4F4D-898A-02E0255A93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5" t="25713" r="34092" b="66015"/>
        <a:stretch/>
      </xdr:blipFill>
      <xdr:spPr bwMode="auto">
        <a:xfrm>
          <a:off x="1438276" y="11791951"/>
          <a:ext cx="342899" cy="26669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552450</xdr:colOff>
      <xdr:row>42</xdr:row>
      <xdr:rowOff>30440</xdr:rowOff>
    </xdr:from>
    <xdr:to>
      <xdr:col>2</xdr:col>
      <xdr:colOff>683577</xdr:colOff>
      <xdr:row>42</xdr:row>
      <xdr:rowOff>261145</xdr:rowOff>
    </xdr:to>
    <xdr:pic>
      <xdr:nvPicPr>
        <xdr:cNvPr id="5" name="รูปภาพ 2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="" xmlns:a16="http://schemas.microsoft.com/office/drawing/2014/main" id="{6AE92A16-6101-4A85-8D98-C068E08689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63" t="26058" r="28692" b="65594"/>
        <a:stretch/>
      </xdr:blipFill>
      <xdr:spPr bwMode="auto">
        <a:xfrm>
          <a:off x="1981200" y="11546165"/>
          <a:ext cx="131127" cy="230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9526</xdr:colOff>
      <xdr:row>43</xdr:row>
      <xdr:rowOff>9526</xdr:rowOff>
    </xdr:from>
    <xdr:to>
      <xdr:col>2</xdr:col>
      <xdr:colOff>352425</xdr:colOff>
      <xdr:row>44</xdr:row>
      <xdr:rowOff>9525</xdr:rowOff>
    </xdr:to>
    <xdr:pic>
      <xdr:nvPicPr>
        <xdr:cNvPr id="6" name="รูปภาพ 3" descr="à¸à¸¥à¸à¸²à¸£à¸à¹à¸à¸«à¸²à¸£à¸¹à¸à¸ à¸²à¸à¸ªà¸³à¸«à¸£à¸±à¸ drop down list">
          <a:extLst>
            <a:ext uri="{FF2B5EF4-FFF2-40B4-BE49-F238E27FC236}">
              <a16:creationId xmlns="" xmlns:a16="http://schemas.microsoft.com/office/drawing/2014/main" id="{672527E3-620D-4D2C-BE77-EABCEF209D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765" t="25713" r="34092" b="66015"/>
        <a:stretch/>
      </xdr:blipFill>
      <xdr:spPr bwMode="auto">
        <a:xfrm>
          <a:off x="1438276" y="11791951"/>
          <a:ext cx="342899" cy="26669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1504950</xdr:colOff>
      <xdr:row>30</xdr:row>
      <xdr:rowOff>142875</xdr:rowOff>
    </xdr:from>
    <xdr:to>
      <xdr:col>7</xdr:col>
      <xdr:colOff>304800</xdr:colOff>
      <xdr:row>31</xdr:row>
      <xdr:rowOff>247650</xdr:rowOff>
    </xdr:to>
    <xdr:pic>
      <xdr:nvPicPr>
        <xdr:cNvPr id="10243" name="รูปภาพ 1"/>
        <xdr:cNvPicPr>
          <a:picLocks noChangeArrowheads="1"/>
        </xdr:cNvPicPr>
      </xdr:nvPicPr>
      <xdr:blipFill>
        <a:blip xmlns:r="http://schemas.openxmlformats.org/officeDocument/2006/relationships" r:embed="rId2"/>
        <a:srcRect l="27976" t="34615" r="31548" b="25000"/>
        <a:stretch>
          <a:fillRect/>
        </a:stretch>
      </xdr:blipFill>
      <xdr:spPr bwMode="auto">
        <a:xfrm>
          <a:off x="5419725" y="8258175"/>
          <a:ext cx="647700" cy="400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129540</xdr:rowOff>
    </xdr:from>
    <xdr:to>
      <xdr:col>10</xdr:col>
      <xdr:colOff>61926</xdr:colOff>
      <xdr:row>45</xdr:row>
      <xdr:rowOff>114300</xdr:rowOff>
    </xdr:to>
    <xdr:pic>
      <xdr:nvPicPr>
        <xdr:cNvPr id="3" name="รูปภาพ 2">
          <a:extLst>
            <a:ext uri="{FF2B5EF4-FFF2-40B4-BE49-F238E27FC236}">
              <a16:creationId xmlns="" xmlns:a16="http://schemas.microsoft.com/office/drawing/2014/main" id="{0143E5D4-3B13-E215-0D79-213A5D77F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9" t="7289" r="8132" b="27851"/>
        <a:stretch/>
      </xdr:blipFill>
      <xdr:spPr>
        <a:xfrm>
          <a:off x="0" y="304800"/>
          <a:ext cx="6919926" cy="7696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91;&#3634;&#3609;&#3648;&#3610;&#3597;&#3597;&#3634;&#3616;&#3634;%20&#3611;&#3633;&#3592;&#3592;&#3640;&#3610;&#3633;&#3609;\&#3626;&#3616;&#3634;&#3614;&#3629;&#3633;&#3605;&#3619;&#3634;&#3585;&#3635;&#3621;&#3633;&#3591;%20&#3611;&#3637;%202566\&#3588;&#3635;&#3609;&#3623;&#3603;&#3629;&#3633;&#3605;&#3619;&#3634;&#3585;&#3635;&#3621;&#3633;&#3591;%20&#3611;&#3637;%2066%20&#3651;&#3594;&#3657;&#3626;&#3641;&#3605;&#3619;%2064%20(&#3629;&#3633;&#3614;&#3648;&#3604;&#360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36;&#3658;&#3615;%20&#3621;&#3616;&#3633;&#3626;&#3619;&#3604;&#3634;/1.&#3591;&#3634;&#3609;&#3629;&#3633;&#3605;&#3619;&#3634;&#3585;&#3635;&#3621;&#3633;&#3591;/2.&#3591;&#3634;&#3609;&#3629;&#3633;&#3605;&#3619;&#3634;&#3585;&#3635;&#3621;&#3633;&#3591;/&#3611;&#3619;&#3636;&#3617;&#3634;&#3603;&#3591;&#3634;&#3609;&#3626;&#3606;&#3634;&#3609;&#3624;&#3638;&#3585;&#3625;&#3634;%202567/&#3611;&#3619;&#3636;&#3617;&#3634;&#3603;&#3591;&#3634;&#3609;&#3626;&#3606;&#3634;&#3609;&#3624;&#3638;&#3585;&#3625;&#3634;%20(&#3586;&#3657;&#3629;&#3617;&#3641;&#3621;%20&#3603;%20&#3623;&#3633;&#3609;&#3607;&#3637;&#3656;%2010%20&#3617;&#3636;.&#3618;.67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ec-n/Desktop/&#3649;&#3610;&#3610;&#3648;&#3585;&#3655;&#3610;_10_&#3617;&#3636;.&#3618;._61_(&#3611;&#3619;&#3633;&#3610;&#3611;&#3619;&#3640;&#3591;_15_&#3617;&#3636;.&#3618;.61)/1.&#3649;&#3610;&#3610;&#3650;&#3619;&#3591;&#3648;&#3619;&#3637;&#3618;&#3609;%20&#3611;&#3637;%202561%20&#3626;&#3614;&#3611;_(&#3649;&#3585;&#3657;&#3652;&#3586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48;&#3605;&#3619;&#3637;&#3618;&#3617;&#3586;&#3657;&#3629;&#3617;&#3641;&#3621;%2010%20&#3617;&#3636;.&#3618;\&#3611;&#3619;&#3636;&#3617;&#3634;&#3603;&#3591;&#3634;&#3609;&#3626;&#3606;&#3634;&#3609;&#3624;&#3638;&#3585;&#3625;&#3634;%20&#3605;&#3634;&#3617;%20&#3623;%2023%20(&#3649;&#3610;&#3610;&#3588;&#3635;&#3609;&#3623;&#3603;%20&#3626;&#3641;&#3605;&#3619;%20exce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ond/.&#3627;&#3609;&#3633;&#3591;&#3626;&#3639;&#3629;/2564/9.%20&#3626;&#3635;&#3619;&#3623;&#3592;&#3626;&#3616;&#3634;&#3614;&#3629;&#3633;&#3605;&#3619;&#3634;&#3585;&#3635;&#3621;&#3633;&#3591;%20----%2064/1.%20&#3649;&#3610;&#3610;&#3650;&#3619;&#3591;&#3648;&#3619;&#3637;&#3618;&#3609;%2025%20&#3617;&#3636;.&#3618;.%2064%20&#3626;&#3614;&#3600;%201%20&#3617;&#3636;.&#3618;.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นวณ นร และห้องเรียน (ฐาน)"/>
      <sheetName val="คำนวณ นร ห้องเรียน (เรียง DMC)"/>
      <sheetName val="ปริมาณงาน (66)"/>
      <sheetName val="ปริมาณงาน (คำนวณครูเรียนรวม)"/>
      <sheetName val="ใช้เช็คกับ HRMS"/>
      <sheetName val="คำนวณอัตรากำลัง 65 เรียงตาม จ"/>
      <sheetName val="คำนวณอัตรากำลัง 65 เรียงตาม (2"/>
      <sheetName val="เกณฑ์ กคศ."/>
      <sheetName val="ปริมาณงาน"/>
      <sheetName val="คำนวณอัตรากำลัง 65 ถูกต้อง"/>
      <sheetName val="คำนวณอัตรากำลัง 65 สำรอง"/>
      <sheetName val="Sheet1"/>
      <sheetName val="คำนวณ นร และห้องเรียน"/>
      <sheetName val="เช็คจำนวนห้อ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คำนวณสำหรับ สพท. (4)"/>
      <sheetName val="เกณฑ์ กคศ."/>
      <sheetName val="โรงเรียนคิดเกณฑ์พิเศษ"/>
      <sheetName val="แบบ สศศ."/>
      <sheetName val="รร.ปกติ"/>
      <sheetName val="ครูตาม จ.18"/>
      <sheetName val="1 - 40 คน"/>
      <sheetName val="แบบคำนวณสำหรับ สพท. (3)"/>
      <sheetName val="แบบคำนวณสำหรับ สพท. (5)"/>
      <sheetName val="แบบคำนวณสำหรับ สพท. (6)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H1" t="str">
            <v>คลิกเลือก สพท.</v>
          </cell>
        </row>
      </sheetData>
      <sheetData sheetId="10">
        <row r="1">
          <cell r="H1" t="str">
            <v>คลิกเลือก สพท.</v>
          </cell>
        </row>
        <row r="2">
          <cell r="A2" t="str">
            <v>คลิกเลือกประเภทสถานศึกษา</v>
          </cell>
          <cell r="C2" t="str">
            <v>คลิกเลือกองค์กรปกครอง</v>
          </cell>
          <cell r="E2" t="str">
            <v>คลิกเลือกลักษณะพื้นที่สถานศึกษา</v>
          </cell>
          <cell r="H2" t="str">
            <v>สพป.กระบี่</v>
          </cell>
        </row>
        <row r="3">
          <cell r="A3" t="str">
            <v>ป.ประถมศึกษา</v>
          </cell>
          <cell r="C3" t="str">
            <v>1.เทศบาลตำบล</v>
          </cell>
          <cell r="E3" t="str">
            <v>ป.ปกติ</v>
          </cell>
          <cell r="H3" t="str">
            <v>สพป.กรุงเทพมหานคร</v>
          </cell>
        </row>
        <row r="4">
          <cell r="A4" t="str">
            <v>ข.ขยายโอกาส</v>
          </cell>
          <cell r="C4" t="str">
            <v>2.เทศบาลเมือง</v>
          </cell>
          <cell r="E4" t="str">
            <v>ก.ทุรกันดาร</v>
          </cell>
          <cell r="H4" t="str">
            <v>สพป.กาญจนบุรี เขต 1</v>
          </cell>
        </row>
        <row r="5">
          <cell r="A5" t="str">
            <v>ม.มัธยมศึกษา</v>
          </cell>
          <cell r="C5" t="str">
            <v>3.เทศบาลนคร</v>
          </cell>
          <cell r="E5" t="str">
            <v>น.ชนกลุ่มน้อย</v>
          </cell>
          <cell r="H5" t="str">
            <v>สพป.กาญจนบุรี เขต 2</v>
          </cell>
        </row>
        <row r="6">
          <cell r="A6" t="str">
            <v>พ.โรงเรียนการศึกษาพิเศษ</v>
          </cell>
          <cell r="C6" t="str">
            <v>4.อบต.</v>
          </cell>
          <cell r="E6" t="str">
            <v>ช.ชายแดน</v>
          </cell>
          <cell r="H6" t="str">
            <v>สพป.กาญจนบุรี เขต 3</v>
          </cell>
        </row>
        <row r="7">
          <cell r="A7" t="str">
            <v>ศ.ศูนย์การศึกษาพิเศษ</v>
          </cell>
          <cell r="C7" t="str">
            <v>5.กทม.</v>
          </cell>
          <cell r="E7" t="str">
            <v>ร.พระราชดำริ</v>
          </cell>
          <cell r="H7" t="str">
            <v>สพป.กาญจนบุรี เขต 4</v>
          </cell>
        </row>
        <row r="8">
          <cell r="A8" t="str">
            <v>ส.โรงเรียนการศึกษาสงเคราะห์</v>
          </cell>
          <cell r="E8" t="str">
            <v>ภ.บนภูเขา</v>
          </cell>
          <cell r="H8" t="str">
            <v>สพป.กาฬสินธุ์ เขต 1</v>
          </cell>
        </row>
        <row r="9">
          <cell r="E9" t="str">
            <v>บ.บนเกาะ</v>
          </cell>
          <cell r="H9" t="str">
            <v>สพป.กาฬสินธุ์ เขต 2</v>
          </cell>
        </row>
        <row r="10">
          <cell r="E10" t="str">
            <v>ส.เสี่ยงภัย</v>
          </cell>
          <cell r="H10" t="str">
            <v>สพป.กาฬสินธุ์ เขต 3</v>
          </cell>
        </row>
        <row r="11">
          <cell r="E11" t="str">
            <v>พ.พื้นที่พิเศษตามประกาศกระทรวงการคลัง</v>
          </cell>
          <cell r="H11" t="str">
            <v>สพป.กำแพงเพชร เขต 1</v>
          </cell>
        </row>
        <row r="12">
          <cell r="E12" t="str">
            <v>รพ.โรงเรียนร่วมพัฒนา (Partnership School Project)</v>
          </cell>
          <cell r="H12" t="str">
            <v>สพป.กำแพงเพชร เขต 2</v>
          </cell>
        </row>
        <row r="13">
          <cell r="E13" t="str">
            <v>ต.โครงการหนึ่งตำบลหนึ่งโรงเรียนคุณภาพ</v>
          </cell>
          <cell r="H13" t="str">
            <v>สพป.ขอนแก่น เขต 1</v>
          </cell>
        </row>
        <row r="14">
          <cell r="H14" t="str">
            <v>สพป.ขอนแก่น เขต 2</v>
          </cell>
        </row>
        <row r="15">
          <cell r="H15" t="str">
            <v>สพป.ขอนแก่น เขต 3</v>
          </cell>
        </row>
        <row r="16">
          <cell r="H16" t="str">
            <v>สพป.ขอนแก่น เขต 4</v>
          </cell>
        </row>
        <row r="17">
          <cell r="H17" t="str">
            <v>สพป.ขอนแก่น เขต 5</v>
          </cell>
        </row>
        <row r="18">
          <cell r="H18" t="str">
            <v>สพป.จันทบุรี เขต 1</v>
          </cell>
        </row>
        <row r="19">
          <cell r="H19" t="str">
            <v>สพป.จันทบุรี เขต 2</v>
          </cell>
        </row>
        <row r="20">
          <cell r="H20" t="str">
            <v>สพป.ฉะเชิงเทรา เขต 1</v>
          </cell>
        </row>
        <row r="21">
          <cell r="H21" t="str">
            <v>สพป.ฉะเชิงเทรา เขต 2</v>
          </cell>
        </row>
        <row r="22">
          <cell r="H22" t="str">
            <v>สพป.ชลบุรี เขต 1</v>
          </cell>
        </row>
        <row r="23">
          <cell r="H23" t="str">
            <v>สพป.ชลบุรี เขต 2</v>
          </cell>
        </row>
        <row r="24">
          <cell r="H24" t="str">
            <v>สพป.ชลบุรี เขต 3</v>
          </cell>
        </row>
        <row r="25">
          <cell r="H25" t="str">
            <v>สพป.ชัยนาท</v>
          </cell>
        </row>
        <row r="26">
          <cell r="H26" t="str">
            <v>สพป.ชัยภูมิ เขต 1</v>
          </cell>
        </row>
        <row r="27">
          <cell r="H27" t="str">
            <v>สพป.ชัยภูมิ เขต 2</v>
          </cell>
        </row>
        <row r="28">
          <cell r="H28" t="str">
            <v>สพป.ชัยภูมิ เขต 3</v>
          </cell>
        </row>
        <row r="29">
          <cell r="H29" t="str">
            <v>สพป.ชุมพร เขต 1</v>
          </cell>
        </row>
        <row r="30">
          <cell r="H30" t="str">
            <v>สพป.ชุมพร เขต 2</v>
          </cell>
        </row>
        <row r="31">
          <cell r="H31" t="str">
            <v>สพป.เชียงราย เขต 1</v>
          </cell>
        </row>
        <row r="32">
          <cell r="H32" t="str">
            <v>สพป.เชียงราย เขต 2</v>
          </cell>
        </row>
        <row r="33">
          <cell r="H33" t="str">
            <v>สพป.เชียงราย เขต 3</v>
          </cell>
        </row>
        <row r="34">
          <cell r="H34" t="str">
            <v>สพป.เชียงราย เขต 4</v>
          </cell>
        </row>
        <row r="35">
          <cell r="H35" t="str">
            <v>สพป.เชียงใหม่ เขต 1</v>
          </cell>
        </row>
        <row r="36">
          <cell r="H36" t="str">
            <v>สพป.เชียงใหม่ เขต 2</v>
          </cell>
        </row>
        <row r="37">
          <cell r="H37" t="str">
            <v>สพป.เชียงใหม่ เขต 3</v>
          </cell>
        </row>
        <row r="38">
          <cell r="H38" t="str">
            <v>สพป.เชียงใหม่ เขต 4</v>
          </cell>
        </row>
        <row r="39">
          <cell r="H39" t="str">
            <v>สพป.เชียงใหม่ เขต 5</v>
          </cell>
        </row>
        <row r="40">
          <cell r="H40" t="str">
            <v>สพป.เชียงใหม่ เขต 6</v>
          </cell>
        </row>
        <row r="41">
          <cell r="H41" t="str">
            <v>สพป.ตรัง เขต 1</v>
          </cell>
        </row>
        <row r="42">
          <cell r="H42" t="str">
            <v>สพป.ตรัง เขต 2</v>
          </cell>
        </row>
        <row r="43">
          <cell r="H43" t="str">
            <v>สพป.ตราด</v>
          </cell>
        </row>
        <row r="44">
          <cell r="H44" t="str">
            <v>สพป.ตาก เขต 1</v>
          </cell>
        </row>
        <row r="45">
          <cell r="H45" t="str">
            <v>สพป.ตาก เขต 2</v>
          </cell>
        </row>
        <row r="46">
          <cell r="H46" t="str">
            <v>สพป.นครนายก</v>
          </cell>
        </row>
        <row r="47">
          <cell r="H47" t="str">
            <v>สพป.นครปฐม เขต 1</v>
          </cell>
        </row>
        <row r="48">
          <cell r="H48" t="str">
            <v>สพป.นครปฐม เขต 2</v>
          </cell>
        </row>
        <row r="49">
          <cell r="H49" t="str">
            <v>สพป.นครพนม เขต 1</v>
          </cell>
        </row>
        <row r="50">
          <cell r="H50" t="str">
            <v>สพป.นครพนม เขต 2</v>
          </cell>
        </row>
        <row r="51">
          <cell r="H51" t="str">
            <v>สพป.นครราชสีมา เขต 1</v>
          </cell>
        </row>
        <row r="52">
          <cell r="H52" t="str">
            <v>สพป.นครราชสีมา เขต 2</v>
          </cell>
        </row>
        <row r="53">
          <cell r="H53" t="str">
            <v>สพป.นครราชสีมา เขต 3</v>
          </cell>
        </row>
        <row r="54">
          <cell r="H54" t="str">
            <v>สพป.นครราชสีมา เขต 4</v>
          </cell>
        </row>
        <row r="55">
          <cell r="H55" t="str">
            <v>สพป.นครราชสีมา เขต 5</v>
          </cell>
        </row>
        <row r="56">
          <cell r="H56" t="str">
            <v>สพป.นครราชสีมา เขต 6</v>
          </cell>
        </row>
        <row r="57">
          <cell r="H57" t="str">
            <v>สพป.นครราชสีมา เขต 7</v>
          </cell>
        </row>
        <row r="58">
          <cell r="H58" t="str">
            <v>สพป.นครศรีธรรมราช เขต 1</v>
          </cell>
        </row>
        <row r="59">
          <cell r="H59" t="str">
            <v>สพป.นครศรีธรรมราช เขต 2</v>
          </cell>
        </row>
        <row r="60">
          <cell r="H60" t="str">
            <v>สพป.นครศรีธรรมราช เขต 3</v>
          </cell>
        </row>
        <row r="61">
          <cell r="H61" t="str">
            <v>สพป.นครศรีธรรมราช เขต 4</v>
          </cell>
        </row>
        <row r="62">
          <cell r="H62" t="str">
            <v>สพป.นครสวรรค์ เขต 1</v>
          </cell>
        </row>
        <row r="63">
          <cell r="H63" t="str">
            <v>สพป.นครสวรรค์ เขต 2</v>
          </cell>
        </row>
        <row r="64">
          <cell r="H64" t="str">
            <v>สพป.นครสวรรค์ เขต 3</v>
          </cell>
        </row>
        <row r="65">
          <cell r="H65" t="str">
            <v>สพป.นนทบุรี เขต 1</v>
          </cell>
        </row>
        <row r="66">
          <cell r="H66" t="str">
            <v>สพป.นนทบุรี เขต 2</v>
          </cell>
        </row>
        <row r="67">
          <cell r="H67" t="str">
            <v>สพป.นราธิวาส เขต 1</v>
          </cell>
        </row>
        <row r="68">
          <cell r="H68" t="str">
            <v>สพป.นราธิวาส เขต 2</v>
          </cell>
        </row>
        <row r="69">
          <cell r="H69" t="str">
            <v>สพป.นราธิวาส เขต 3</v>
          </cell>
        </row>
        <row r="70">
          <cell r="H70" t="str">
            <v>สพป.น่าน เขต 1</v>
          </cell>
        </row>
        <row r="71">
          <cell r="H71" t="str">
            <v>สพป.น่าน เขต 2</v>
          </cell>
        </row>
        <row r="72">
          <cell r="H72" t="str">
            <v>สพป.บึงกาฬ</v>
          </cell>
        </row>
        <row r="73">
          <cell r="H73" t="str">
            <v>สพป.บุรีรัมย์ เขต 1</v>
          </cell>
        </row>
        <row r="74">
          <cell r="H74" t="str">
            <v>สพป.บุรีรัมย์ เขต 2</v>
          </cell>
        </row>
        <row r="75">
          <cell r="H75" t="str">
            <v>สพป.บุรีรัมย์ เขต 3</v>
          </cell>
        </row>
        <row r="76">
          <cell r="H76" t="str">
            <v>สพป.บุรีรัมย์ เขต 4</v>
          </cell>
        </row>
        <row r="77">
          <cell r="H77" t="str">
            <v>สพป.ปทุมธานี เขต 1</v>
          </cell>
        </row>
        <row r="78">
          <cell r="H78" t="str">
            <v>สพป.ปทุมธานี เขต 2</v>
          </cell>
        </row>
        <row r="79">
          <cell r="H79" t="str">
            <v>สพป.ประจวบคีรีขันธ์ เขต 1</v>
          </cell>
        </row>
        <row r="80">
          <cell r="H80" t="str">
            <v>สพป.ประจวบคีรีขันธ์ เขต 2</v>
          </cell>
        </row>
        <row r="81">
          <cell r="H81" t="str">
            <v>สพป.ปราจีนบุรี เขต 1</v>
          </cell>
        </row>
        <row r="82">
          <cell r="H82" t="str">
            <v>สพป.ปราจีนบุรี เขต 2</v>
          </cell>
        </row>
        <row r="83">
          <cell r="H83" t="str">
            <v>สพป.ปัตตานี เขต 1</v>
          </cell>
        </row>
        <row r="84">
          <cell r="H84" t="str">
            <v>สพป.ปัตตานี เขต 2</v>
          </cell>
        </row>
        <row r="85">
          <cell r="H85" t="str">
            <v>สพป.ปัตตานี เขต 3</v>
          </cell>
        </row>
        <row r="86">
          <cell r="H86" t="str">
            <v>สพป.พระนครศรีอยุธยา เขต 1</v>
          </cell>
        </row>
        <row r="87">
          <cell r="H87" t="str">
            <v>สพป.พระนครศรีอยุธยา เขต 2</v>
          </cell>
        </row>
        <row r="88">
          <cell r="H88" t="str">
            <v>สพป.พะเยา เขต 1</v>
          </cell>
        </row>
        <row r="89">
          <cell r="H89" t="str">
            <v>สพป.พะเยา เขต 2</v>
          </cell>
        </row>
        <row r="90">
          <cell r="H90" t="str">
            <v>สพป.พังงา</v>
          </cell>
        </row>
        <row r="91">
          <cell r="H91" t="str">
            <v>สพป.พัทลุง เขต 1</v>
          </cell>
        </row>
        <row r="92">
          <cell r="H92" t="str">
            <v>สพป.พัทลุง เขต 2</v>
          </cell>
        </row>
        <row r="93">
          <cell r="H93" t="str">
            <v>สพป.พิจิตร เขต 1</v>
          </cell>
        </row>
        <row r="94">
          <cell r="H94" t="str">
            <v>สพป.พิจิตร เขต 2</v>
          </cell>
        </row>
        <row r="95">
          <cell r="H95" t="str">
            <v>สพป.พิษณุโลก เขต 1</v>
          </cell>
        </row>
        <row r="96">
          <cell r="H96" t="str">
            <v>สพป.พิษณุโลก เขต 2</v>
          </cell>
        </row>
        <row r="97">
          <cell r="H97" t="str">
            <v>สพป.พิษณุโลก เขต 3</v>
          </cell>
        </row>
        <row r="98">
          <cell r="H98" t="str">
            <v>สพป.เพชรบุรี เขต 1</v>
          </cell>
        </row>
        <row r="99">
          <cell r="H99" t="str">
            <v>สพป.เพชรบุรี เขต 2</v>
          </cell>
        </row>
        <row r="100">
          <cell r="H100" t="str">
            <v>สพป.เพชรบูรณ์ เขต 1</v>
          </cell>
        </row>
        <row r="101">
          <cell r="H101" t="str">
            <v>สพป.เพชรบูรณ์ เขต 2</v>
          </cell>
        </row>
        <row r="102">
          <cell r="H102" t="str">
            <v>สพป.เพชรบูรณ์ เขต 3</v>
          </cell>
        </row>
        <row r="103">
          <cell r="H103" t="str">
            <v>สพป.แพร่ เขต 1</v>
          </cell>
        </row>
        <row r="104">
          <cell r="H104" t="str">
            <v>สพป.แพร่ เขต 2</v>
          </cell>
        </row>
        <row r="105">
          <cell r="H105" t="str">
            <v>สพป.ภูเก็ต</v>
          </cell>
        </row>
        <row r="106">
          <cell r="H106" t="str">
            <v>สพป.มหาสารคาม เขต 1</v>
          </cell>
        </row>
        <row r="107">
          <cell r="H107" t="str">
            <v>สพป.มหาสารคาม เขต 2</v>
          </cell>
        </row>
        <row r="108">
          <cell r="H108" t="str">
            <v>สพป.มหาสารคาม เขต 3</v>
          </cell>
        </row>
        <row r="109">
          <cell r="H109" t="str">
            <v>สพป.มุกดาหาร</v>
          </cell>
        </row>
        <row r="110">
          <cell r="H110" t="str">
            <v>สพป.แม่ฮ่องสอน เขต 1</v>
          </cell>
        </row>
        <row r="111">
          <cell r="H111" t="str">
            <v>สพป.แม่ฮ่องสอน เขต 2</v>
          </cell>
        </row>
        <row r="112">
          <cell r="H112" t="str">
            <v>สพป.ยโสธร เขต 1</v>
          </cell>
        </row>
        <row r="113">
          <cell r="H113" t="str">
            <v>สพป.ยโสธร เขต 2</v>
          </cell>
        </row>
        <row r="114">
          <cell r="H114" t="str">
            <v>สพป.ยะลา เขต 1</v>
          </cell>
        </row>
        <row r="115">
          <cell r="H115" t="str">
            <v>สพป.ยะลา เขต 2</v>
          </cell>
        </row>
        <row r="116">
          <cell r="H116" t="str">
            <v>สพป.ยะลา เขต 3</v>
          </cell>
        </row>
        <row r="117">
          <cell r="H117" t="str">
            <v>สพป.ร้อยเอ็ด เขต 1</v>
          </cell>
        </row>
        <row r="118">
          <cell r="H118" t="str">
            <v>สพป.ร้อยเอ็ด เขต 2</v>
          </cell>
        </row>
        <row r="119">
          <cell r="H119" t="str">
            <v>สพป.ร้อยเอ็ด เขต 3</v>
          </cell>
        </row>
        <row r="120">
          <cell r="H120" t="str">
            <v>สพป.ระนอง</v>
          </cell>
        </row>
        <row r="121">
          <cell r="H121" t="str">
            <v>สพป.ระยอง เขต 1</v>
          </cell>
        </row>
        <row r="122">
          <cell r="H122" t="str">
            <v>สพป.ระยอง เขต 2</v>
          </cell>
        </row>
        <row r="123">
          <cell r="H123" t="str">
            <v>สพป.ราชบุรี เขต 1</v>
          </cell>
        </row>
        <row r="124">
          <cell r="H124" t="str">
            <v>สพป.ราชบุรี เขต 2</v>
          </cell>
        </row>
        <row r="125">
          <cell r="H125" t="str">
            <v>สพป.ลพบุรี เขต 1</v>
          </cell>
        </row>
        <row r="126">
          <cell r="H126" t="str">
            <v>สพป.ลพบุรี เขต 2</v>
          </cell>
        </row>
        <row r="127">
          <cell r="H127" t="str">
            <v>สพป.ลำปาง เขต 1</v>
          </cell>
        </row>
        <row r="128">
          <cell r="H128" t="str">
            <v>สพป.ลำปาง เขต 2</v>
          </cell>
        </row>
        <row r="129">
          <cell r="H129" t="str">
            <v>สพป.ลำปาง เขต 3</v>
          </cell>
        </row>
        <row r="130">
          <cell r="H130" t="str">
            <v>สพป.ลำพูน เขต 1</v>
          </cell>
        </row>
        <row r="131">
          <cell r="H131" t="str">
            <v>สพป.ลำพูน เขต 2</v>
          </cell>
        </row>
        <row r="132">
          <cell r="H132" t="str">
            <v>สพป.เลย เขต 1</v>
          </cell>
        </row>
        <row r="133">
          <cell r="H133" t="str">
            <v>สพป.เลย เขต 2</v>
          </cell>
        </row>
        <row r="134">
          <cell r="H134" t="str">
            <v>สพป.เลย เขต 3</v>
          </cell>
        </row>
        <row r="135">
          <cell r="H135" t="str">
            <v>สพป.ศรีสะเกษ เขต 1</v>
          </cell>
        </row>
        <row r="136">
          <cell r="H136" t="str">
            <v>สพป.ศรีสะเกษ เขต 2</v>
          </cell>
        </row>
        <row r="137">
          <cell r="H137" t="str">
            <v>สพป.ศรีสะเกษ เขต 3</v>
          </cell>
        </row>
        <row r="138">
          <cell r="H138" t="str">
            <v>สพป.ศรีสะเกษ เขต 4</v>
          </cell>
        </row>
        <row r="139">
          <cell r="H139" t="str">
            <v>สพป.สกลนคร เขต 1</v>
          </cell>
        </row>
        <row r="140">
          <cell r="H140" t="str">
            <v>สพป.สกลนคร เขต 2</v>
          </cell>
        </row>
        <row r="141">
          <cell r="H141" t="str">
            <v>สพป.สกลนคร เขต 3</v>
          </cell>
        </row>
        <row r="142">
          <cell r="H142" t="str">
            <v>สพป.สงขลา เขต 1</v>
          </cell>
        </row>
        <row r="143">
          <cell r="H143" t="str">
            <v>สพป.สงขลา เขต 2</v>
          </cell>
        </row>
        <row r="144">
          <cell r="H144" t="str">
            <v>สพป.สงขลา เขต 3</v>
          </cell>
        </row>
        <row r="145">
          <cell r="H145" t="str">
            <v>สพป.สตูล</v>
          </cell>
        </row>
        <row r="146">
          <cell r="H146" t="str">
            <v>สพป.สมุทรปราการ เขต 1</v>
          </cell>
        </row>
        <row r="147">
          <cell r="H147" t="str">
            <v>สพป.สมุทรปราการ เขต 2</v>
          </cell>
        </row>
        <row r="148">
          <cell r="H148" t="str">
            <v>สพป.สมุทรสงคราม</v>
          </cell>
        </row>
        <row r="149">
          <cell r="H149" t="str">
            <v>สพป.สมุทรสาคร</v>
          </cell>
        </row>
        <row r="150">
          <cell r="H150" t="str">
            <v>สพป.สระแก้ว เขต 1</v>
          </cell>
        </row>
        <row r="151">
          <cell r="H151" t="str">
            <v>สพป.สระแก้ว เขต 2</v>
          </cell>
        </row>
        <row r="152">
          <cell r="H152" t="str">
            <v>สพป.สระบุรี เขต 1</v>
          </cell>
        </row>
        <row r="153">
          <cell r="H153" t="str">
            <v>สพป.สระบุรี เขต 2</v>
          </cell>
        </row>
        <row r="154">
          <cell r="H154" t="str">
            <v>สพป.สิงห์บุรี</v>
          </cell>
        </row>
        <row r="155">
          <cell r="H155" t="str">
            <v>สพป.สุโขทัย เขต 1</v>
          </cell>
        </row>
        <row r="156">
          <cell r="H156" t="str">
            <v>สพป.สุโขทัย เขต 2</v>
          </cell>
        </row>
        <row r="157">
          <cell r="H157" t="str">
            <v>สพป.สุพรรณบุรี เขต 1</v>
          </cell>
        </row>
        <row r="158">
          <cell r="H158" t="str">
            <v>สพป.สุพรรณบุรี เขต 2</v>
          </cell>
        </row>
        <row r="159">
          <cell r="H159" t="str">
            <v>สพป.สุพรรณบุรี เขต 3</v>
          </cell>
        </row>
        <row r="160">
          <cell r="H160" t="str">
            <v>สพป.สุราษฎร์ธานี เขต 1</v>
          </cell>
        </row>
        <row r="161">
          <cell r="H161" t="str">
            <v>สพป.สุราษฎร์ธานี เขต 2</v>
          </cell>
        </row>
        <row r="162">
          <cell r="H162" t="str">
            <v>สพป.สุราษฎร์ธานี เขต 3</v>
          </cell>
        </row>
        <row r="163">
          <cell r="H163" t="str">
            <v>สพป.สุรินทร์ เขต 1</v>
          </cell>
        </row>
        <row r="164">
          <cell r="H164" t="str">
            <v>สพป.สุรินทร์ เขต 2</v>
          </cell>
        </row>
        <row r="165">
          <cell r="H165" t="str">
            <v>สพป.สุรินทร์ เขต 3</v>
          </cell>
        </row>
        <row r="166">
          <cell r="H166" t="str">
            <v>สพป.หนองคาย เขต 1</v>
          </cell>
        </row>
        <row r="167">
          <cell r="H167" t="str">
            <v>สพป.หนองคาย เขต 2</v>
          </cell>
        </row>
        <row r="168">
          <cell r="H168" t="str">
            <v>สพป.หนองบัวลำภู เขต 1</v>
          </cell>
        </row>
        <row r="169">
          <cell r="H169" t="str">
            <v>สพป.หนองบัวลำภู เขต 2</v>
          </cell>
        </row>
        <row r="170">
          <cell r="H170" t="str">
            <v>สพป.อ่างทอง</v>
          </cell>
        </row>
        <row r="171">
          <cell r="H171" t="str">
            <v>สพป.อำนาจเจริญ</v>
          </cell>
        </row>
        <row r="172">
          <cell r="H172" t="str">
            <v>สพป.อุดรธานี เขต 1</v>
          </cell>
        </row>
        <row r="173">
          <cell r="H173" t="str">
            <v>สพป.อุดรธานี เขต 2</v>
          </cell>
        </row>
        <row r="174">
          <cell r="H174" t="str">
            <v>สพป.อุดรธานี เขต 3</v>
          </cell>
        </row>
        <row r="175">
          <cell r="H175" t="str">
            <v>สพป.อุดรธานี เขต 4</v>
          </cell>
        </row>
        <row r="176">
          <cell r="H176" t="str">
            <v>สพป.อุตรดิตถ์ เขต 1</v>
          </cell>
        </row>
        <row r="177">
          <cell r="H177" t="str">
            <v>สพป.อุตรดิตถ์ เขต 2</v>
          </cell>
        </row>
        <row r="178">
          <cell r="H178" t="str">
            <v>สพป.อุทัยธานี เขต 1</v>
          </cell>
        </row>
        <row r="179">
          <cell r="H179" t="str">
            <v>สพป.อุทัยธานี เขต 2</v>
          </cell>
        </row>
        <row r="180">
          <cell r="H180" t="str">
            <v>สพป.อุบลราชธานี เขต 1</v>
          </cell>
        </row>
        <row r="181">
          <cell r="H181" t="str">
            <v>สพป.อุบลราชธานี เขต 2</v>
          </cell>
        </row>
        <row r="182">
          <cell r="H182" t="str">
            <v>สพป.อุบลราชธานี เขต 3</v>
          </cell>
        </row>
        <row r="183">
          <cell r="H183" t="str">
            <v>สพป.อุบลราชธานี เขต 4</v>
          </cell>
        </row>
        <row r="184">
          <cell r="H184" t="str">
            <v>สพป.อุบลราชธานี เขต 5</v>
          </cell>
        </row>
        <row r="185">
          <cell r="H185" t="str">
            <v>สพม. กรุงเทพมหานคร เขต 1</v>
          </cell>
        </row>
        <row r="186">
          <cell r="H186" t="str">
            <v>สพม. กรุงเทพมหานคร เขต 2</v>
          </cell>
        </row>
        <row r="187">
          <cell r="H187" t="str">
            <v>สพม. กาญจนบุรี</v>
          </cell>
        </row>
        <row r="188">
          <cell r="H188" t="str">
            <v>สพม. กาฬสินธุ์</v>
          </cell>
        </row>
        <row r="189">
          <cell r="H189" t="str">
            <v>สพม. กำแพงเพชร</v>
          </cell>
        </row>
        <row r="190">
          <cell r="H190" t="str">
            <v>สพม. ขอนแก่น</v>
          </cell>
        </row>
        <row r="191">
          <cell r="H191" t="str">
            <v>สพม. จันทบุรี ตราด</v>
          </cell>
        </row>
        <row r="192">
          <cell r="H192" t="str">
            <v xml:space="preserve">สพม. ฉะเชิงเทรา  </v>
          </cell>
        </row>
        <row r="193">
          <cell r="H193" t="str">
            <v xml:space="preserve">สพม. ชลบุรี ระยอง </v>
          </cell>
        </row>
        <row r="194">
          <cell r="H194" t="str">
            <v xml:space="preserve">สพม. ชัยภูมิ  </v>
          </cell>
        </row>
        <row r="195">
          <cell r="H195" t="str">
            <v xml:space="preserve">สพม. เชียงราย  </v>
          </cell>
        </row>
        <row r="196">
          <cell r="H196" t="str">
            <v xml:space="preserve">สพม. เชียงใหม่  </v>
          </cell>
        </row>
        <row r="197">
          <cell r="H197" t="str">
            <v xml:space="preserve">สพม. ตรัง กระบี่ </v>
          </cell>
        </row>
        <row r="198">
          <cell r="H198" t="str">
            <v xml:space="preserve">สพม. ตาก  </v>
          </cell>
        </row>
        <row r="199">
          <cell r="H199" t="str">
            <v xml:space="preserve">สพม. นครปฐม  </v>
          </cell>
        </row>
        <row r="200">
          <cell r="H200" t="str">
            <v xml:space="preserve">สพม. นครพนม  </v>
          </cell>
        </row>
        <row r="201">
          <cell r="H201" t="str">
            <v xml:space="preserve">สพม. นครราชสีมา  </v>
          </cell>
        </row>
        <row r="202">
          <cell r="H202" t="str">
            <v xml:space="preserve">สพม. นครศรีธรรมราช  </v>
          </cell>
        </row>
        <row r="203">
          <cell r="H203" t="str">
            <v xml:space="preserve">สพม. นครสวรรค์  </v>
          </cell>
        </row>
        <row r="204">
          <cell r="H204" t="str">
            <v xml:space="preserve">สพม. นนทบุรี  </v>
          </cell>
        </row>
        <row r="205">
          <cell r="H205" t="str">
            <v xml:space="preserve">สพม. นราธิวาส  </v>
          </cell>
        </row>
        <row r="206">
          <cell r="H206" t="str">
            <v xml:space="preserve">สพม. น่าน  </v>
          </cell>
        </row>
        <row r="207">
          <cell r="H207" t="str">
            <v xml:space="preserve">สพม. บึงกาฬ  </v>
          </cell>
        </row>
        <row r="208">
          <cell r="H208" t="str">
            <v xml:space="preserve">สพม. บุรีรัมย์  </v>
          </cell>
        </row>
        <row r="209">
          <cell r="H209" t="str">
            <v xml:space="preserve">สพม. ปทุมธานี  </v>
          </cell>
        </row>
        <row r="210">
          <cell r="H210" t="str">
            <v xml:space="preserve">สพม. ประจวบคีรีขันธ์  </v>
          </cell>
        </row>
        <row r="211">
          <cell r="H211" t="str">
            <v xml:space="preserve">สพม. ปราจีนบุรี นครนายก </v>
          </cell>
        </row>
        <row r="212">
          <cell r="H212" t="str">
            <v xml:space="preserve">สพม. ปัตตานี  </v>
          </cell>
        </row>
        <row r="213">
          <cell r="H213" t="str">
            <v xml:space="preserve">สพม. พระนครศรีอยุธยา  </v>
          </cell>
        </row>
        <row r="214">
          <cell r="H214" t="str">
            <v xml:space="preserve">สพม. พะเยา  </v>
          </cell>
        </row>
        <row r="215">
          <cell r="H215" t="str">
            <v>สพม. พังงา ภูเก็ต ระนอง</v>
          </cell>
        </row>
        <row r="216">
          <cell r="H216" t="str">
            <v xml:space="preserve">สพม. พัทลุง  </v>
          </cell>
        </row>
        <row r="217">
          <cell r="H217" t="str">
            <v xml:space="preserve">สพม. พิจิตร  </v>
          </cell>
        </row>
        <row r="218">
          <cell r="H218" t="str">
            <v xml:space="preserve">สพม. พิษณุโลก อุตรดิตถ์ </v>
          </cell>
        </row>
        <row r="219">
          <cell r="H219" t="str">
            <v xml:space="preserve">สพม. เพชรบุรี  </v>
          </cell>
        </row>
        <row r="220">
          <cell r="H220" t="str">
            <v xml:space="preserve">สพม. เพชรบูรณ์  </v>
          </cell>
        </row>
        <row r="221">
          <cell r="H221" t="str">
            <v xml:space="preserve">สพม. แพร่  </v>
          </cell>
        </row>
        <row r="222">
          <cell r="H222" t="str">
            <v xml:space="preserve">สพม. มหาสารคาม  </v>
          </cell>
        </row>
        <row r="223">
          <cell r="H223" t="str">
            <v xml:space="preserve">สพม. มุกดาหาร  </v>
          </cell>
        </row>
        <row r="224">
          <cell r="H224" t="str">
            <v xml:space="preserve">สพม. แม่ฮ่องสอน  </v>
          </cell>
        </row>
        <row r="225">
          <cell r="H225" t="str">
            <v xml:space="preserve">สพม. ยะลา  </v>
          </cell>
        </row>
        <row r="226">
          <cell r="H226" t="str">
            <v xml:space="preserve">สพม. ร้อยเอ็ด  </v>
          </cell>
        </row>
        <row r="227">
          <cell r="H227" t="str">
            <v xml:space="preserve">สพม. ราชบุรี  </v>
          </cell>
        </row>
        <row r="228">
          <cell r="H228" t="str">
            <v xml:space="preserve">สพม. ลพบุรี  </v>
          </cell>
        </row>
        <row r="229">
          <cell r="H229" t="str">
            <v xml:space="preserve">สพม. ลำปาง ลำพูน </v>
          </cell>
        </row>
        <row r="230">
          <cell r="H230" t="str">
            <v xml:space="preserve">สพม. เลย หนองบัวลำภู </v>
          </cell>
        </row>
        <row r="231">
          <cell r="H231" t="str">
            <v xml:space="preserve">สพม. ศรีสะเกษ ยโสธร </v>
          </cell>
        </row>
        <row r="232">
          <cell r="H232" t="str">
            <v xml:space="preserve">สพม. สกลนคร  </v>
          </cell>
        </row>
        <row r="233">
          <cell r="H233" t="str">
            <v xml:space="preserve">สพม. สงขลา สตูล </v>
          </cell>
        </row>
        <row r="234">
          <cell r="H234" t="str">
            <v xml:space="preserve">สพม. สมุทรปราการ  </v>
          </cell>
        </row>
        <row r="235">
          <cell r="H235" t="str">
            <v xml:space="preserve">สพม. สมุทรสาคร สมุทรสงคราม </v>
          </cell>
        </row>
        <row r="236">
          <cell r="H236" t="str">
            <v xml:space="preserve">สพม. สระแก้ว  </v>
          </cell>
        </row>
        <row r="237">
          <cell r="H237" t="str">
            <v xml:space="preserve">สพม. สระบุรี  </v>
          </cell>
        </row>
        <row r="238">
          <cell r="H238" t="str">
            <v xml:space="preserve">สพม. สิงห์บุรี อ่างทอง </v>
          </cell>
        </row>
        <row r="239">
          <cell r="H239" t="str">
            <v xml:space="preserve">สพม. สุโขทัย  </v>
          </cell>
        </row>
        <row r="240">
          <cell r="H240" t="str">
            <v xml:space="preserve">สพม. สุพรรณบุรี  </v>
          </cell>
        </row>
        <row r="241">
          <cell r="H241" t="str">
            <v xml:space="preserve">สพม. สุราษฎร์ธานี ชุมพร </v>
          </cell>
        </row>
        <row r="242">
          <cell r="H242" t="str">
            <v xml:space="preserve">สพม. สุรินทร์  </v>
          </cell>
        </row>
        <row r="243">
          <cell r="H243" t="str">
            <v xml:space="preserve">สพม. หนองคาย  </v>
          </cell>
        </row>
        <row r="244">
          <cell r="H244" t="str">
            <v xml:space="preserve">สพม. อุดรธานี  </v>
          </cell>
        </row>
        <row r="245">
          <cell r="H245" t="str">
            <v xml:space="preserve">สพม. อุทัยธานี ชัยนาท </v>
          </cell>
        </row>
        <row r="246">
          <cell r="H246" t="str">
            <v xml:space="preserve">สพม. อุบลราชธานี อำนาจเจริญ </v>
          </cell>
        </row>
        <row r="247">
          <cell r="H247" t="str">
            <v>สศศ.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"/>
      <sheetName val="โรงเรียนคิดเกณฑ์พิเศษ"/>
      <sheetName val="แบบเรียนร่วม"/>
      <sheetName val="แบบ ม.พิเศษ"/>
      <sheetName val="แบบ สศศ."/>
      <sheetName val="แบบโรงเรียนปกติ"/>
      <sheetName val="ครตาม จ.18"/>
      <sheetName val="สำหรับเขตพื้นที่"/>
      <sheetName val="เมนู"/>
      <sheetName val="มาตรฐานวิชาเอกประถม"/>
      <sheetName val="ว่างจากการเกษียณ(เกลี่ยคืน)"/>
      <sheetName val="ครู จ. 18 ตามวิชาที่สอน"/>
      <sheetName val="ครู จ.18 ตามวิชาที่จบ"/>
      <sheetName val="มาตรฐานวิชาเอกมัธยม"/>
      <sheetName val="รร.ปกติ"/>
      <sheetName val="ครูตาม จ.18"/>
      <sheetName val="แบบความต้องการวิชาเอก"/>
    </sheetNames>
    <sheetDataSet>
      <sheetData sheetId="0">
        <row r="3">
          <cell r="C3">
            <v>0</v>
          </cell>
        </row>
      </sheetData>
      <sheetData sheetId="1">
        <row r="2">
          <cell r="C2" t="str">
            <v>คลิกเลือกที่ตั้ง รร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C2">
            <v>0</v>
          </cell>
        </row>
      </sheetData>
      <sheetData sheetId="8"/>
      <sheetData sheetId="9">
        <row r="2"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C3" t="str">
            <v>เทศบาลตำบล</v>
          </cell>
          <cell r="E3" t="str">
            <v>ปกติ</v>
          </cell>
        </row>
        <row r="4">
          <cell r="C4" t="str">
            <v>เทศบาลเมือง</v>
          </cell>
          <cell r="E4" t="str">
            <v>กันดาร</v>
          </cell>
        </row>
        <row r="5">
          <cell r="C5" t="str">
            <v>เทศบาลนคร</v>
          </cell>
          <cell r="E5" t="str">
            <v>ชนกลุ่มน้อย</v>
          </cell>
        </row>
        <row r="6">
          <cell r="C6" t="str">
            <v>อบต.</v>
          </cell>
          <cell r="E6" t="str">
            <v>ชายแดน</v>
          </cell>
        </row>
        <row r="7">
          <cell r="C7" t="str">
            <v>กทม.</v>
          </cell>
          <cell r="E7" t="str">
            <v>พระราชดำริ</v>
          </cell>
        </row>
        <row r="8">
          <cell r="E8" t="str">
            <v>ภูเขา</v>
          </cell>
        </row>
        <row r="9">
          <cell r="E9" t="str">
            <v>บนเกาะ</v>
          </cell>
        </row>
        <row r="10">
          <cell r="E10" t="str">
            <v>เสี่ยงภัย</v>
          </cell>
        </row>
        <row r="11">
          <cell r="E11" t="str">
            <v>พื้นที่พิเศษ(กระทรวงการคลัง)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โรงเรียนคิดเกณฑ์พิเศษ"/>
      <sheetName val="แบบ สศศ."/>
      <sheetName val="รร.ปกติ"/>
      <sheetName val="ครูตาม จ.18"/>
      <sheetName val="แบบคำนวณสำหรับ สพท.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H1" t="str">
            <v>คลิกเลือก สพท.</v>
          </cell>
        </row>
        <row r="2">
          <cell r="A2" t="str">
            <v>คลิกเลือกประเภทสถานศึกษา</v>
          </cell>
          <cell r="C2" t="str">
            <v>คลิกเลือกองค์กรปกครอง</v>
          </cell>
          <cell r="E2" t="str">
            <v>คลิกเลือกลักษณะพื้นที่สถานศึกษา</v>
          </cell>
          <cell r="H2" t="str">
            <v>สพป.กระบี่</v>
          </cell>
        </row>
        <row r="3">
          <cell r="A3" t="str">
            <v>ป.ประถมศึกษา</v>
          </cell>
          <cell r="C3" t="str">
            <v>1.เทศบาลตำบล</v>
          </cell>
          <cell r="E3" t="str">
            <v>ป.ปกติ</v>
          </cell>
          <cell r="H3" t="str">
            <v>สพป.กรุงเทพมหานคร</v>
          </cell>
        </row>
        <row r="4">
          <cell r="A4" t="str">
            <v>ข.ขยายโอกาส</v>
          </cell>
          <cell r="C4" t="str">
            <v>2.เทศบาลเมือง</v>
          </cell>
          <cell r="E4" t="str">
            <v>ก.ทุรกันดาร</v>
          </cell>
          <cell r="H4" t="str">
            <v>สพป.กาญจนบุรี เขต 1</v>
          </cell>
        </row>
        <row r="5">
          <cell r="A5" t="str">
            <v>ม.มัธยมศึกษา</v>
          </cell>
          <cell r="C5" t="str">
            <v>3.เทศบาลนคร</v>
          </cell>
          <cell r="E5" t="str">
            <v>น.ชนกลุ่มน้อย</v>
          </cell>
          <cell r="H5" t="str">
            <v>สพป.กาญจนบุรี เขต 2</v>
          </cell>
        </row>
        <row r="6">
          <cell r="A6" t="str">
            <v>พ.โรงเรียนการศึกษาพิเศษ</v>
          </cell>
          <cell r="C6" t="str">
            <v>4.อบต.</v>
          </cell>
          <cell r="E6" t="str">
            <v>ช.ชายแดน</v>
          </cell>
          <cell r="H6" t="str">
            <v>สพป.กาญจนบุรี เขต 3</v>
          </cell>
        </row>
        <row r="7">
          <cell r="A7" t="str">
            <v>ศ.ศูนย์การศึกษาพิเศษ</v>
          </cell>
          <cell r="C7" t="str">
            <v>5.กทม.</v>
          </cell>
          <cell r="E7" t="str">
            <v>ร.พระราชดำริ</v>
          </cell>
          <cell r="H7" t="str">
            <v>สพป.กาญจนบุรี เขต 4</v>
          </cell>
        </row>
        <row r="8">
          <cell r="A8" t="str">
            <v>ส.โรงเรียนการศึกษาสงเคราะห์</v>
          </cell>
          <cell r="E8" t="str">
            <v>ภ.บนภูเขา</v>
          </cell>
          <cell r="H8" t="str">
            <v>สพป.กาฬสินธุ์ เขต 1</v>
          </cell>
        </row>
        <row r="9">
          <cell r="E9" t="str">
            <v>บ.บนเกาะ</v>
          </cell>
          <cell r="H9" t="str">
            <v>สพป.กาฬสินธุ์ เขต 2</v>
          </cell>
        </row>
        <row r="10">
          <cell r="E10" t="str">
            <v>ส.เสี่ยงภัย</v>
          </cell>
          <cell r="H10" t="str">
            <v>สพป.กาฬสินธุ์ เขต 3</v>
          </cell>
        </row>
        <row r="11">
          <cell r="E11" t="str">
            <v>พ.พื้นที่พิเศษตามประกาศกระทรวงการคลัง</v>
          </cell>
          <cell r="H11" t="str">
            <v>สพป.กำแพงเพชร เขต 1</v>
          </cell>
        </row>
        <row r="12">
          <cell r="E12" t="str">
            <v>รพ.โรงเรียนร่วมพัฒนา (Partnership School Project)</v>
          </cell>
          <cell r="H12" t="str">
            <v>สพป.กำแพงเพชร เขต 2</v>
          </cell>
        </row>
        <row r="13">
          <cell r="E13" t="str">
            <v>ต.โครงการหนึ่งตำบลหนึ่งโรงเรียนคุณภาพ</v>
          </cell>
          <cell r="H13" t="str">
            <v>สพป.ขอนแก่น เขต 1</v>
          </cell>
        </row>
        <row r="14">
          <cell r="H14" t="str">
            <v>สพป.ขอนแก่น เขต 2</v>
          </cell>
        </row>
        <row r="15">
          <cell r="H15" t="str">
            <v>สพป.ขอนแก่น เขต 3</v>
          </cell>
        </row>
        <row r="16">
          <cell r="H16" t="str">
            <v>สพป.ขอนแก่น เขต 4</v>
          </cell>
        </row>
        <row r="17">
          <cell r="H17" t="str">
            <v>สพป.ขอนแก่น เขต 5</v>
          </cell>
        </row>
        <row r="18">
          <cell r="H18" t="str">
            <v>สพป.จันทบุรี เขต 1</v>
          </cell>
        </row>
        <row r="19">
          <cell r="H19" t="str">
            <v>สพป.จันทบุรี เขต 2</v>
          </cell>
        </row>
        <row r="20">
          <cell r="H20" t="str">
            <v>สพป.ฉะเชิงเทรา เขต 1</v>
          </cell>
        </row>
        <row r="21">
          <cell r="H21" t="str">
            <v>สพป.ฉะเชิงเทรา เขต 2</v>
          </cell>
        </row>
        <row r="22">
          <cell r="H22" t="str">
            <v>สพป.ชลบุรี เขต 1</v>
          </cell>
        </row>
        <row r="23">
          <cell r="H23" t="str">
            <v>สพป.ชลบุรี เขต 2</v>
          </cell>
        </row>
        <row r="24">
          <cell r="H24" t="str">
            <v>สพป.ชลบุรี เขต 3</v>
          </cell>
        </row>
        <row r="25">
          <cell r="H25" t="str">
            <v>สพป.ชัยนาท</v>
          </cell>
        </row>
        <row r="26">
          <cell r="H26" t="str">
            <v>สพป.ชัยภูมิ เขต 1</v>
          </cell>
        </row>
        <row r="27">
          <cell r="H27" t="str">
            <v>สพป.ชัยภูมิ เขต 2</v>
          </cell>
        </row>
        <row r="28">
          <cell r="H28" t="str">
            <v>สพป.ชัยภูมิ เขต 3</v>
          </cell>
        </row>
        <row r="29">
          <cell r="H29" t="str">
            <v>สพป.ชุมพร เขต 1</v>
          </cell>
        </row>
        <row r="30">
          <cell r="H30" t="str">
            <v>สพป.ชุมพร เขต 2</v>
          </cell>
        </row>
        <row r="31">
          <cell r="H31" t="str">
            <v>สพป.เชียงราย เขต 1</v>
          </cell>
        </row>
        <row r="32">
          <cell r="H32" t="str">
            <v>สพป.เชียงราย เขต 2</v>
          </cell>
        </row>
        <row r="33">
          <cell r="H33" t="str">
            <v>สพป.เชียงราย เขต 3</v>
          </cell>
        </row>
        <row r="34">
          <cell r="H34" t="str">
            <v>สพป.เชียงราย เขต 4</v>
          </cell>
        </row>
        <row r="35">
          <cell r="H35" t="str">
            <v>สพป.เชียงใหม่ เขต 1</v>
          </cell>
        </row>
        <row r="36">
          <cell r="H36" t="str">
            <v>สพป.เชียงใหม่ เขต 2</v>
          </cell>
        </row>
        <row r="37">
          <cell r="H37" t="str">
            <v>สพป.เชียงใหม่ เขต 3</v>
          </cell>
        </row>
        <row r="38">
          <cell r="H38" t="str">
            <v>สพป.เชียงใหม่ เขต 4</v>
          </cell>
        </row>
        <row r="39">
          <cell r="H39" t="str">
            <v>สพป.เชียงใหม่ เขต 5</v>
          </cell>
        </row>
        <row r="40">
          <cell r="H40" t="str">
            <v>สพป.เชียงใหม่ เขต 6</v>
          </cell>
        </row>
        <row r="41">
          <cell r="H41" t="str">
            <v>สพป.ตรัง เขต 1</v>
          </cell>
        </row>
        <row r="42">
          <cell r="H42" t="str">
            <v>สพป.ตรัง เขต 2</v>
          </cell>
        </row>
        <row r="43">
          <cell r="H43" t="str">
            <v>สพป.ตราด</v>
          </cell>
        </row>
        <row r="44">
          <cell r="H44" t="str">
            <v>สพป.ตาก เขต 1</v>
          </cell>
        </row>
        <row r="45">
          <cell r="H45" t="str">
            <v>สพป.ตาก เขต 2</v>
          </cell>
        </row>
        <row r="46">
          <cell r="H46" t="str">
            <v>สพป.นครนายก</v>
          </cell>
        </row>
        <row r="47">
          <cell r="H47" t="str">
            <v>สพป.นครปฐม เขต 1</v>
          </cell>
        </row>
        <row r="48">
          <cell r="H48" t="str">
            <v>สพป.นครปฐม เขต 2</v>
          </cell>
        </row>
        <row r="49">
          <cell r="H49" t="str">
            <v>สพป.นครพนม เขต 1</v>
          </cell>
        </row>
        <row r="50">
          <cell r="H50" t="str">
            <v>สพป.นครพนม เขต 2</v>
          </cell>
        </row>
        <row r="51">
          <cell r="H51" t="str">
            <v>สพป.นครราชสีมา เขต 1</v>
          </cell>
        </row>
        <row r="52">
          <cell r="H52" t="str">
            <v>สพป.นครราชสีมา เขต 2</v>
          </cell>
        </row>
        <row r="53">
          <cell r="H53" t="str">
            <v>สพป.นครราชสีมา เขต 3</v>
          </cell>
        </row>
        <row r="54">
          <cell r="H54" t="str">
            <v>สพป.นครราชสีมา เขต 4</v>
          </cell>
        </row>
        <row r="55">
          <cell r="H55" t="str">
            <v>สพป.นครราชสีมา เขต 5</v>
          </cell>
        </row>
        <row r="56">
          <cell r="H56" t="str">
            <v>สพป.นครราชสีมา เขต 6</v>
          </cell>
        </row>
        <row r="57">
          <cell r="H57" t="str">
            <v>สพป.นครราชสีมา เขต 7</v>
          </cell>
        </row>
        <row r="58">
          <cell r="H58" t="str">
            <v>สพป.นครศรีธรรมราช เขต 1</v>
          </cell>
        </row>
        <row r="59">
          <cell r="H59" t="str">
            <v>สพป.นครศรีธรรมราช เขต 2</v>
          </cell>
        </row>
        <row r="60">
          <cell r="H60" t="str">
            <v>สพป.นครศรีธรรมราช เขต 3</v>
          </cell>
        </row>
        <row r="61">
          <cell r="H61" t="str">
            <v>สพป.นครศรีธรรมราช เขต 4</v>
          </cell>
        </row>
        <row r="62">
          <cell r="H62" t="str">
            <v>สพป.นครสวรรค์ เขต 1</v>
          </cell>
        </row>
        <row r="63">
          <cell r="H63" t="str">
            <v>สพป.นครสวรรค์ เขต 2</v>
          </cell>
        </row>
        <row r="64">
          <cell r="H64" t="str">
            <v>สพป.นครสวรรค์ เขต 3</v>
          </cell>
        </row>
        <row r="65">
          <cell r="H65" t="str">
            <v>สพป.นนทบุรี เขต 1</v>
          </cell>
        </row>
        <row r="66">
          <cell r="H66" t="str">
            <v>สพป.นนทบุรี เขต 2</v>
          </cell>
        </row>
        <row r="67">
          <cell r="H67" t="str">
            <v>สพป.นราธิวาส เขต 1</v>
          </cell>
        </row>
        <row r="68">
          <cell r="H68" t="str">
            <v>สพป.นราธิวาส เขต 2</v>
          </cell>
        </row>
        <row r="69">
          <cell r="H69" t="str">
            <v>สพป.นราธิวาส เขต 3</v>
          </cell>
        </row>
        <row r="70">
          <cell r="H70" t="str">
            <v>สพป.น่าน เขต 1</v>
          </cell>
        </row>
        <row r="71">
          <cell r="H71" t="str">
            <v>สพป.น่าน เขต 2</v>
          </cell>
        </row>
        <row r="72">
          <cell r="H72" t="str">
            <v>สพป.บึงกาฬ</v>
          </cell>
        </row>
        <row r="73">
          <cell r="H73" t="str">
            <v>สพป.บุรีรัมย์ เขต 1</v>
          </cell>
        </row>
        <row r="74">
          <cell r="H74" t="str">
            <v>สพป.บุรีรัมย์ เขต 2</v>
          </cell>
        </row>
        <row r="75">
          <cell r="H75" t="str">
            <v>สพป.บุรีรัมย์ เขต 3</v>
          </cell>
        </row>
        <row r="76">
          <cell r="H76" t="str">
            <v>สพป.บุรีรัมย์ เขต 4</v>
          </cell>
        </row>
        <row r="77">
          <cell r="H77" t="str">
            <v>สพป.ปทุมธานี เขต 1</v>
          </cell>
        </row>
        <row r="78">
          <cell r="H78" t="str">
            <v>สพป.ปทุมธานี เขต 2</v>
          </cell>
        </row>
        <row r="79">
          <cell r="H79" t="str">
            <v>สพป.ประจวบคีรีขันธ์ เขต 1</v>
          </cell>
        </row>
        <row r="80">
          <cell r="H80" t="str">
            <v>สพป.ประจวบคีรีขันธ์ เขต 2</v>
          </cell>
        </row>
        <row r="81">
          <cell r="H81" t="str">
            <v>สพป.ปราจีนบุรี เขต 1</v>
          </cell>
        </row>
        <row r="82">
          <cell r="H82" t="str">
            <v>สพป.ปราจีนบุรี เขต 2</v>
          </cell>
        </row>
        <row r="83">
          <cell r="H83" t="str">
            <v>สพป.ปัตตานี เขต 1</v>
          </cell>
        </row>
        <row r="84">
          <cell r="H84" t="str">
            <v>สพป.ปัตตานี เขต 2</v>
          </cell>
        </row>
        <row r="85">
          <cell r="H85" t="str">
            <v>สพป.ปัตตานี เขต 3</v>
          </cell>
        </row>
        <row r="86">
          <cell r="H86" t="str">
            <v>สพป.พระนครศรีอยุธยา เขต 1</v>
          </cell>
        </row>
        <row r="87">
          <cell r="H87" t="str">
            <v>สพป.พระนครศรีอยุธยา เขต 2</v>
          </cell>
        </row>
        <row r="88">
          <cell r="H88" t="str">
            <v>สพป.พะเยา เขต 1</v>
          </cell>
        </row>
        <row r="89">
          <cell r="H89" t="str">
            <v>สพป.พะเยา เขต 2</v>
          </cell>
        </row>
        <row r="90">
          <cell r="H90" t="str">
            <v>สพป.พังงา</v>
          </cell>
        </row>
        <row r="91">
          <cell r="H91" t="str">
            <v>สพป.พัทลุง เขต 1</v>
          </cell>
        </row>
        <row r="92">
          <cell r="H92" t="str">
            <v>สพป.พัทลุง เขต 2</v>
          </cell>
        </row>
        <row r="93">
          <cell r="H93" t="str">
            <v>สพป.พิจิตร เขต 1</v>
          </cell>
        </row>
        <row r="94">
          <cell r="H94" t="str">
            <v>สพป.พิจิตร เขต 2</v>
          </cell>
        </row>
        <row r="95">
          <cell r="H95" t="str">
            <v>สพป.พิษณุโลก เขต 1</v>
          </cell>
        </row>
        <row r="96">
          <cell r="H96" t="str">
            <v>สพป.พิษณุโลก เขต 2</v>
          </cell>
        </row>
        <row r="97">
          <cell r="H97" t="str">
            <v>สพป.พิษณุโลก เขต 3</v>
          </cell>
        </row>
        <row r="98">
          <cell r="H98" t="str">
            <v>สพป.เพชรบุรี เขต 1</v>
          </cell>
        </row>
        <row r="99">
          <cell r="H99" t="str">
            <v>สพป.เพชรบุรี เขต 2</v>
          </cell>
        </row>
        <row r="100">
          <cell r="H100" t="str">
            <v>สพป.เพชรบูรณ์ เขต 1</v>
          </cell>
        </row>
        <row r="101">
          <cell r="H101" t="str">
            <v>สพป.เพชรบูรณ์ เขต 2</v>
          </cell>
        </row>
        <row r="102">
          <cell r="H102" t="str">
            <v>สพป.เพชรบูรณ์ เขต 3</v>
          </cell>
        </row>
        <row r="103">
          <cell r="H103" t="str">
            <v>สพป.แพร่ เขต 1</v>
          </cell>
        </row>
        <row r="104">
          <cell r="H104" t="str">
            <v>สพป.แพร่ เขต 2</v>
          </cell>
        </row>
        <row r="105">
          <cell r="H105" t="str">
            <v>สพป.ภูเก็ต</v>
          </cell>
        </row>
        <row r="106">
          <cell r="H106" t="str">
            <v>สพป.มหาสารคาม เขต 1</v>
          </cell>
        </row>
        <row r="107">
          <cell r="H107" t="str">
            <v>สพป.มหาสารคาม เขต 2</v>
          </cell>
        </row>
        <row r="108">
          <cell r="H108" t="str">
            <v>สพป.มหาสารคาม เขต 3</v>
          </cell>
        </row>
        <row r="109">
          <cell r="H109" t="str">
            <v>สพป.มุกดาหาร</v>
          </cell>
        </row>
        <row r="110">
          <cell r="H110" t="str">
            <v>สพป.แม่ฮ่องสอน เขต 1</v>
          </cell>
        </row>
        <row r="111">
          <cell r="H111" t="str">
            <v>สพป.แม่ฮ่องสอน เขต 2</v>
          </cell>
        </row>
        <row r="112">
          <cell r="H112" t="str">
            <v>สพป.ยโสธร เขต 1</v>
          </cell>
        </row>
        <row r="113">
          <cell r="H113" t="str">
            <v>สพป.ยโสธร เขต 2</v>
          </cell>
        </row>
        <row r="114">
          <cell r="H114" t="str">
            <v>สพป.ยะลา เขต 1</v>
          </cell>
        </row>
        <row r="115">
          <cell r="H115" t="str">
            <v>สพป.ยะลา เขต 2</v>
          </cell>
        </row>
        <row r="116">
          <cell r="H116" t="str">
            <v>สพป.ยะลา เขต 3</v>
          </cell>
        </row>
        <row r="117">
          <cell r="H117" t="str">
            <v>สพป.ร้อยเอ็ด เขต 1</v>
          </cell>
        </row>
        <row r="118">
          <cell r="H118" t="str">
            <v>สพป.ร้อยเอ็ด เขต 2</v>
          </cell>
        </row>
        <row r="119">
          <cell r="H119" t="str">
            <v>สพป.ร้อยเอ็ด เขต 3</v>
          </cell>
        </row>
        <row r="120">
          <cell r="H120" t="str">
            <v>สพป.ระนอง</v>
          </cell>
        </row>
        <row r="121">
          <cell r="H121" t="str">
            <v>สพป.ระยอง เขต 1</v>
          </cell>
        </row>
        <row r="122">
          <cell r="H122" t="str">
            <v>สพป.ระยอง เขต 2</v>
          </cell>
        </row>
        <row r="123">
          <cell r="H123" t="str">
            <v>สพป.ราชบุรี เขต 1</v>
          </cell>
        </row>
        <row r="124">
          <cell r="H124" t="str">
            <v>สพป.ราชบุรี เขต 2</v>
          </cell>
        </row>
        <row r="125">
          <cell r="H125" t="str">
            <v>สพป.ลพบุรี เขต 1</v>
          </cell>
        </row>
        <row r="126">
          <cell r="H126" t="str">
            <v>สพป.ลพบุรี เขต 2</v>
          </cell>
        </row>
        <row r="127">
          <cell r="H127" t="str">
            <v>สพป.ลำปาง เขต 1</v>
          </cell>
        </row>
        <row r="128">
          <cell r="H128" t="str">
            <v>สพป.ลำปาง เขต 2</v>
          </cell>
        </row>
        <row r="129">
          <cell r="H129" t="str">
            <v>สพป.ลำปาง เขต 3</v>
          </cell>
        </row>
        <row r="130">
          <cell r="H130" t="str">
            <v>สพป.ลำพูน เขต 1</v>
          </cell>
        </row>
        <row r="131">
          <cell r="H131" t="str">
            <v>สพป.ลำพูน เขต 2</v>
          </cell>
        </row>
        <row r="132">
          <cell r="H132" t="str">
            <v>สพป.เลย เขต 1</v>
          </cell>
        </row>
        <row r="133">
          <cell r="H133" t="str">
            <v>สพป.เลย เขต 2</v>
          </cell>
        </row>
        <row r="134">
          <cell r="H134" t="str">
            <v>สพป.เลย เขต 3</v>
          </cell>
        </row>
        <row r="135">
          <cell r="H135" t="str">
            <v>สพป.ศรีสะเกษ เขต 1</v>
          </cell>
        </row>
        <row r="136">
          <cell r="H136" t="str">
            <v>สพป.ศรีสะเกษ เขต 2</v>
          </cell>
        </row>
        <row r="137">
          <cell r="H137" t="str">
            <v>สพป.ศรีสะเกษ เขต 3</v>
          </cell>
        </row>
        <row r="138">
          <cell r="H138" t="str">
            <v>สพป.ศรีสะเกษ เขต 4</v>
          </cell>
        </row>
        <row r="139">
          <cell r="H139" t="str">
            <v>สพป.สกลนคร เขต 1</v>
          </cell>
        </row>
        <row r="140">
          <cell r="H140" t="str">
            <v>สพป.สกลนคร เขต 2</v>
          </cell>
        </row>
        <row r="141">
          <cell r="H141" t="str">
            <v>สพป.สกลนคร เขต 3</v>
          </cell>
        </row>
        <row r="142">
          <cell r="H142" t="str">
            <v>สพป.สงขลา เขต 1</v>
          </cell>
        </row>
        <row r="143">
          <cell r="H143" t="str">
            <v>สพป.สงขลา เขต 2</v>
          </cell>
        </row>
        <row r="144">
          <cell r="H144" t="str">
            <v>สพป.สงขลา เขต 3</v>
          </cell>
        </row>
        <row r="145">
          <cell r="H145" t="str">
            <v>สพป.สตูล</v>
          </cell>
        </row>
        <row r="146">
          <cell r="H146" t="str">
            <v>สพป.สมุทรปราการ เขต 1</v>
          </cell>
        </row>
        <row r="147">
          <cell r="H147" t="str">
            <v>สพป.สมุทรปราการ เขต 2</v>
          </cell>
        </row>
        <row r="148">
          <cell r="H148" t="str">
            <v>สพป.สมุทรสงคราม</v>
          </cell>
        </row>
        <row r="149">
          <cell r="H149" t="str">
            <v>สพป.สมุทรสาคร</v>
          </cell>
        </row>
        <row r="150">
          <cell r="H150" t="str">
            <v>สพป.สระแก้ว เขต 1</v>
          </cell>
        </row>
        <row r="151">
          <cell r="H151" t="str">
            <v>สพป.สระแก้ว เขต 2</v>
          </cell>
        </row>
        <row r="152">
          <cell r="H152" t="str">
            <v>สพป.สระบุรี เขต 1</v>
          </cell>
        </row>
        <row r="153">
          <cell r="H153" t="str">
            <v>สพป.สระบุรี เขต 2</v>
          </cell>
        </row>
        <row r="154">
          <cell r="H154" t="str">
            <v>สพป.สิงห์บุรี</v>
          </cell>
        </row>
        <row r="155">
          <cell r="H155" t="str">
            <v>สพป.สุโขทัย เขต 1</v>
          </cell>
        </row>
        <row r="156">
          <cell r="H156" t="str">
            <v>สพป.สุโขทัย เขต 2</v>
          </cell>
        </row>
        <row r="157">
          <cell r="H157" t="str">
            <v>สพป.สุพรรณบุรี เขต 1</v>
          </cell>
        </row>
        <row r="158">
          <cell r="H158" t="str">
            <v>สพป.สุพรรณบุรี เขต 2</v>
          </cell>
        </row>
        <row r="159">
          <cell r="H159" t="str">
            <v>สพป.สุพรรณบุรี เขต 3</v>
          </cell>
        </row>
        <row r="160">
          <cell r="H160" t="str">
            <v>สพป.สุราษฎร์ธานี เขต 1</v>
          </cell>
        </row>
        <row r="161">
          <cell r="H161" t="str">
            <v>สพป.สุราษฎร์ธานี เขต 2</v>
          </cell>
        </row>
        <row r="162">
          <cell r="H162" t="str">
            <v>สพป.สุราษฎร์ธานี เขต 3</v>
          </cell>
        </row>
        <row r="163">
          <cell r="H163" t="str">
            <v>สพป.สุรินทร์ เขต 1</v>
          </cell>
        </row>
        <row r="164">
          <cell r="H164" t="str">
            <v>สพป.สุรินทร์ เขต 2</v>
          </cell>
        </row>
        <row r="165">
          <cell r="H165" t="str">
            <v>สพป.สุรินทร์ เขต 3</v>
          </cell>
        </row>
        <row r="166">
          <cell r="H166" t="str">
            <v>สพป.หนองคาย เขต 1</v>
          </cell>
        </row>
        <row r="167">
          <cell r="H167" t="str">
            <v>สพป.หนองคาย เขต 2</v>
          </cell>
        </row>
        <row r="168">
          <cell r="H168" t="str">
            <v>สพป.หนองบัวลำภู เขต 1</v>
          </cell>
        </row>
        <row r="169">
          <cell r="H169" t="str">
            <v>สพป.หนองบัวลำภู เขต 2</v>
          </cell>
        </row>
        <row r="170">
          <cell r="H170" t="str">
            <v>สพป.อ่างทอง</v>
          </cell>
        </row>
        <row r="171">
          <cell r="H171" t="str">
            <v>สพป.อำนาจเจริญ</v>
          </cell>
        </row>
        <row r="172">
          <cell r="H172" t="str">
            <v>สพป.อุดรธานี เขต 1</v>
          </cell>
        </row>
        <row r="173">
          <cell r="H173" t="str">
            <v>สพป.อุดรธานี เขต 2</v>
          </cell>
        </row>
        <row r="174">
          <cell r="H174" t="str">
            <v>สพป.อุดรธานี เขต 3</v>
          </cell>
        </row>
        <row r="175">
          <cell r="H175" t="str">
            <v>สพป.อุดรธานี เขต 4</v>
          </cell>
        </row>
        <row r="176">
          <cell r="H176" t="str">
            <v>สพป.อุตรดิตถ์ เขต 1</v>
          </cell>
        </row>
        <row r="177">
          <cell r="H177" t="str">
            <v>สพป.อุตรดิตถ์ เขต 2</v>
          </cell>
        </row>
        <row r="178">
          <cell r="H178" t="str">
            <v>สพป.อุทัยธานี เขต 1</v>
          </cell>
        </row>
        <row r="179">
          <cell r="H179" t="str">
            <v>สพป.อุทัยธานี เขต 2</v>
          </cell>
        </row>
        <row r="180">
          <cell r="H180" t="str">
            <v>สพป.อุบลราชธานี เขต 1</v>
          </cell>
        </row>
        <row r="181">
          <cell r="H181" t="str">
            <v>สพป.อุบลราชธานี เขต 2</v>
          </cell>
        </row>
        <row r="182">
          <cell r="H182" t="str">
            <v>สพป.อุบลราชธานี เขต 3</v>
          </cell>
        </row>
        <row r="183">
          <cell r="H183" t="str">
            <v>สพป.อุบลราชธานี เขต 4</v>
          </cell>
        </row>
        <row r="184">
          <cell r="H184" t="str">
            <v>สพป.อุบลราชธานี เขต 5</v>
          </cell>
        </row>
        <row r="185">
          <cell r="H185" t="str">
            <v>สพม. กรุงเทพมหานคร เขต 1</v>
          </cell>
        </row>
        <row r="186">
          <cell r="H186" t="str">
            <v>สพม. กรุงเทพมหานคร เขต 2</v>
          </cell>
        </row>
        <row r="187">
          <cell r="H187" t="str">
            <v>สพม. กาญจนบุรี</v>
          </cell>
        </row>
        <row r="188">
          <cell r="H188" t="str">
            <v>สพม. กาฬสินธุ์</v>
          </cell>
        </row>
        <row r="189">
          <cell r="H189" t="str">
            <v>สพม. กำแพงเพชร</v>
          </cell>
        </row>
        <row r="190">
          <cell r="H190" t="str">
            <v>สพม. ขอนแก่น</v>
          </cell>
        </row>
        <row r="191">
          <cell r="H191" t="str">
            <v>สพม. จันทบุรี ตราด</v>
          </cell>
        </row>
        <row r="192">
          <cell r="H192" t="str">
            <v xml:space="preserve">สพม. ฉะเชิงเทรา  </v>
          </cell>
        </row>
        <row r="193">
          <cell r="H193" t="str">
            <v xml:space="preserve">สพม. ชลบุรี ระยอง </v>
          </cell>
        </row>
        <row r="194">
          <cell r="H194" t="str">
            <v xml:space="preserve">สพม. ชัยภูมิ  </v>
          </cell>
        </row>
        <row r="195">
          <cell r="H195" t="str">
            <v xml:space="preserve">สพม. เชียงราย  </v>
          </cell>
        </row>
        <row r="196">
          <cell r="H196" t="str">
            <v xml:space="preserve">สพม. เชียงใหม่  </v>
          </cell>
        </row>
        <row r="197">
          <cell r="H197" t="str">
            <v xml:space="preserve">สพม. ตรัง กระบี่ </v>
          </cell>
        </row>
        <row r="198">
          <cell r="H198" t="str">
            <v xml:space="preserve">สพม. ตาก  </v>
          </cell>
        </row>
        <row r="199">
          <cell r="H199" t="str">
            <v xml:space="preserve">สพม. นครปฐม  </v>
          </cell>
        </row>
        <row r="200">
          <cell r="H200" t="str">
            <v xml:space="preserve">สพม. นครพนม  </v>
          </cell>
        </row>
        <row r="201">
          <cell r="H201" t="str">
            <v xml:space="preserve">สพม. นครราชสีมา  </v>
          </cell>
        </row>
        <row r="202">
          <cell r="H202" t="str">
            <v xml:space="preserve">สพม. นครศรีธรรมราช  </v>
          </cell>
        </row>
        <row r="203">
          <cell r="H203" t="str">
            <v xml:space="preserve">สพม. นครสวรรค์  </v>
          </cell>
        </row>
        <row r="204">
          <cell r="H204" t="str">
            <v xml:space="preserve">สพม. นนทบุรี  </v>
          </cell>
        </row>
        <row r="205">
          <cell r="H205" t="str">
            <v xml:space="preserve">สพม. นราธิวาส  </v>
          </cell>
        </row>
        <row r="206">
          <cell r="H206" t="str">
            <v xml:space="preserve">สพม. น่าน  </v>
          </cell>
        </row>
        <row r="207">
          <cell r="H207" t="str">
            <v xml:space="preserve">สพม. บึงกาฬ  </v>
          </cell>
        </row>
        <row r="208">
          <cell r="H208" t="str">
            <v xml:space="preserve">สพม. บุรีรัมย์  </v>
          </cell>
        </row>
        <row r="209">
          <cell r="H209" t="str">
            <v xml:space="preserve">สพม. ปทุมธานี  </v>
          </cell>
        </row>
        <row r="210">
          <cell r="H210" t="str">
            <v xml:space="preserve">สพม. ประจวบคีรีขันธ์  </v>
          </cell>
        </row>
        <row r="211">
          <cell r="H211" t="str">
            <v xml:space="preserve">สพม. ปราจีนบุรี นครนายก </v>
          </cell>
        </row>
        <row r="212">
          <cell r="H212" t="str">
            <v xml:space="preserve">สพม. ปัตตานี  </v>
          </cell>
        </row>
        <row r="213">
          <cell r="H213" t="str">
            <v xml:space="preserve">สพม. พระนครศรีอยุธยา  </v>
          </cell>
        </row>
        <row r="214">
          <cell r="H214" t="str">
            <v xml:space="preserve">สพม. พะเยา  </v>
          </cell>
        </row>
        <row r="215">
          <cell r="H215" t="str">
            <v>สพม. พังงา ภูเก็ต ระนอง</v>
          </cell>
        </row>
        <row r="216">
          <cell r="H216" t="str">
            <v xml:space="preserve">สพม. พัทลุง  </v>
          </cell>
        </row>
        <row r="217">
          <cell r="H217" t="str">
            <v xml:space="preserve">สพม. พิจิตร  </v>
          </cell>
        </row>
        <row r="218">
          <cell r="H218" t="str">
            <v xml:space="preserve">สพม. พิษณุโลก อุตรดิตถ์ </v>
          </cell>
        </row>
        <row r="219">
          <cell r="H219" t="str">
            <v xml:space="preserve">สพม. เพชรบุรี  </v>
          </cell>
        </row>
        <row r="220">
          <cell r="H220" t="str">
            <v xml:space="preserve">สพม. เพชรบูรณ์  </v>
          </cell>
        </row>
        <row r="221">
          <cell r="H221" t="str">
            <v xml:space="preserve">สพม. แพร่  </v>
          </cell>
        </row>
        <row r="222">
          <cell r="H222" t="str">
            <v xml:space="preserve">สพม. มหาสารคาม  </v>
          </cell>
        </row>
        <row r="223">
          <cell r="H223" t="str">
            <v xml:space="preserve">สพม. มุกดาหาร  </v>
          </cell>
        </row>
        <row r="224">
          <cell r="H224" t="str">
            <v xml:space="preserve">สพม. แม่ฮ่องสอน  </v>
          </cell>
        </row>
        <row r="225">
          <cell r="H225" t="str">
            <v xml:space="preserve">สพม. ยะลา  </v>
          </cell>
        </row>
        <row r="226">
          <cell r="H226" t="str">
            <v xml:space="preserve">สพม. ร้อยเอ็ด  </v>
          </cell>
        </row>
        <row r="227">
          <cell r="H227" t="str">
            <v xml:space="preserve">สพม. ราชบุรี  </v>
          </cell>
        </row>
        <row r="228">
          <cell r="H228" t="str">
            <v xml:space="preserve">สพม. ลพบุรี  </v>
          </cell>
        </row>
        <row r="229">
          <cell r="H229" t="str">
            <v xml:space="preserve">สพม. ลำปาง ลำพูน </v>
          </cell>
        </row>
        <row r="230">
          <cell r="H230" t="str">
            <v xml:space="preserve">สพม. เลย หนองบัวลำภู </v>
          </cell>
        </row>
        <row r="231">
          <cell r="H231" t="str">
            <v xml:space="preserve">สพม. ศรีสะเกษ ยโสธร </v>
          </cell>
        </row>
        <row r="232">
          <cell r="H232" t="str">
            <v xml:space="preserve">สพม. สกลนคร  </v>
          </cell>
        </row>
        <row r="233">
          <cell r="H233" t="str">
            <v xml:space="preserve">สพม. สงขลา สตูล </v>
          </cell>
        </row>
        <row r="234">
          <cell r="H234" t="str">
            <v xml:space="preserve">สพม. สมุทรปราการ  </v>
          </cell>
        </row>
        <row r="235">
          <cell r="H235" t="str">
            <v xml:space="preserve">สพม. สมุทรสาคร สมุทรสงคราม </v>
          </cell>
        </row>
        <row r="236">
          <cell r="H236" t="str">
            <v xml:space="preserve">สพม. สระแก้ว  </v>
          </cell>
        </row>
        <row r="237">
          <cell r="H237" t="str">
            <v xml:space="preserve">สพม. สระบุรี  </v>
          </cell>
        </row>
        <row r="238">
          <cell r="H238" t="str">
            <v xml:space="preserve">สพม. สิงห์บุรี อ่างทอง </v>
          </cell>
        </row>
        <row r="239">
          <cell r="H239" t="str">
            <v xml:space="preserve">สพม. สุโขทัย  </v>
          </cell>
        </row>
        <row r="240">
          <cell r="H240" t="str">
            <v xml:space="preserve">สพม. สุพรรณบุรี  </v>
          </cell>
        </row>
        <row r="241">
          <cell r="H241" t="str">
            <v xml:space="preserve">สพม. สุราษฎร์ธานี ชุมพร </v>
          </cell>
        </row>
        <row r="242">
          <cell r="H242" t="str">
            <v xml:space="preserve">สพม. สุรินทร์  </v>
          </cell>
        </row>
        <row r="243">
          <cell r="H243" t="str">
            <v xml:space="preserve">สพม. หนองคาย  </v>
          </cell>
        </row>
        <row r="244">
          <cell r="H244" t="str">
            <v xml:space="preserve">สพม. อุดรธานี  </v>
          </cell>
        </row>
        <row r="245">
          <cell r="H245" t="str">
            <v xml:space="preserve">สพม. อุทัยธานี ชัยนาท </v>
          </cell>
        </row>
        <row r="246">
          <cell r="H246" t="str">
            <v xml:space="preserve">สพม. อุบลราชธานี อำนาจเจริญ </v>
          </cell>
        </row>
        <row r="247">
          <cell r="H247" t="str">
            <v>สศศ.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ประถม"/>
      <sheetName val="มาตรฐานวิชาเอกมัธยม"/>
      <sheetName val="โรงเรียนคิดเกณฑ์พิเศษ"/>
      <sheetName val="แบบ สศศ."/>
      <sheetName val="รร.ปกติ"/>
      <sheetName val="ครูตาม จ.18"/>
      <sheetName val="สำหรับเขตพื้นที่"/>
      <sheetName val="เมน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H1" t="str">
            <v>คลิกเลือก สพท.</v>
          </cell>
        </row>
        <row r="2">
          <cell r="A2" t="str">
            <v>คลิกเลือกประเภทสถานศึกษา</v>
          </cell>
          <cell r="H2" t="str">
            <v>สพป.กระบี่</v>
          </cell>
        </row>
        <row r="3">
          <cell r="A3" t="str">
            <v>ป.ประถมศึกษา</v>
          </cell>
          <cell r="H3" t="str">
            <v>สพป.กรุงเทพมหานคร</v>
          </cell>
        </row>
        <row r="4">
          <cell r="A4" t="str">
            <v>ข.ขยายโอกาส</v>
          </cell>
          <cell r="H4" t="str">
            <v>สพป.กาญจนบุรี เขต 1</v>
          </cell>
        </row>
        <row r="5">
          <cell r="A5" t="str">
            <v>ม.มัธยมศึกษา</v>
          </cell>
          <cell r="H5" t="str">
            <v>สพป.กาญจนบุรี เขต 2</v>
          </cell>
        </row>
        <row r="6">
          <cell r="A6" t="str">
            <v>พ.โรงเรียนการศึกษาพิเศษ</v>
          </cell>
          <cell r="H6" t="str">
            <v>สพป.กาญจนบุรี เขต 3</v>
          </cell>
        </row>
        <row r="7">
          <cell r="A7" t="str">
            <v>ศ.ศูนย์การศึกษาพิเศษ</v>
          </cell>
          <cell r="H7" t="str">
            <v>สพป.กาญจนบุรี เขต 4</v>
          </cell>
        </row>
        <row r="8">
          <cell r="H8" t="str">
            <v>สพป.กาฬสินธุ์ เขต 1</v>
          </cell>
        </row>
        <row r="9">
          <cell r="H9" t="str">
            <v>สพป.กาฬสินธุ์ เขต 2</v>
          </cell>
        </row>
        <row r="10">
          <cell r="H10" t="str">
            <v>สพป.กาฬสินธุ์ เขต 3</v>
          </cell>
        </row>
        <row r="11">
          <cell r="H11" t="str">
            <v>สพป.กำแพงเพชร เขต 1</v>
          </cell>
        </row>
        <row r="12">
          <cell r="H12" t="str">
            <v>สพป.กำแพงเพชร เขต 2</v>
          </cell>
        </row>
        <row r="13">
          <cell r="H13" t="str">
            <v>สพป.ขอนแก่น เขต 1</v>
          </cell>
        </row>
        <row r="14">
          <cell r="H14" t="str">
            <v>สพป.ขอนแก่น เขต 2</v>
          </cell>
        </row>
        <row r="15">
          <cell r="H15" t="str">
            <v>สพป.ขอนแก่น เขต 3</v>
          </cell>
        </row>
        <row r="16">
          <cell r="H16" t="str">
            <v>สพป.ขอนแก่น เขต 4</v>
          </cell>
        </row>
        <row r="17">
          <cell r="H17" t="str">
            <v>สพป.ขอนแก่น เขต 5</v>
          </cell>
        </row>
        <row r="18">
          <cell r="H18" t="str">
            <v>สพป.จันทบุรี เขต 1</v>
          </cell>
        </row>
        <row r="19">
          <cell r="H19" t="str">
            <v>สพป.จันทบุรี เขต 2</v>
          </cell>
        </row>
        <row r="20">
          <cell r="H20" t="str">
            <v>สพป.ฉะเชิงเทรา เขต 1</v>
          </cell>
        </row>
        <row r="21">
          <cell r="H21" t="str">
            <v>สพป.ฉะเชิงเทรา เขต 2</v>
          </cell>
        </row>
        <row r="22">
          <cell r="H22" t="str">
            <v>สพป.ชลบุรี เขต 1</v>
          </cell>
        </row>
        <row r="23">
          <cell r="H23" t="str">
            <v>สพป.ชลบุรี เขต 2</v>
          </cell>
        </row>
        <row r="24">
          <cell r="H24" t="str">
            <v>สพป.ชลบุรี เขต 3</v>
          </cell>
        </row>
        <row r="25">
          <cell r="H25" t="str">
            <v>สพป.ชัยนาท</v>
          </cell>
        </row>
        <row r="26">
          <cell r="H26" t="str">
            <v>สพป.ชัยภูมิ เขต 1</v>
          </cell>
        </row>
        <row r="27">
          <cell r="H27" t="str">
            <v>สพป.ชัยภูมิ เขต 2</v>
          </cell>
        </row>
        <row r="28">
          <cell r="H28" t="str">
            <v>สพป.ชัยภูมิ เขต 3</v>
          </cell>
        </row>
        <row r="29">
          <cell r="H29" t="str">
            <v>สพป.ชุมพร เขต 1</v>
          </cell>
        </row>
        <row r="30">
          <cell r="H30" t="str">
            <v>สพป.ชุมพร เขต 2</v>
          </cell>
        </row>
        <row r="31">
          <cell r="H31" t="str">
            <v>สพป.เชียงราย เขต 1</v>
          </cell>
        </row>
        <row r="32">
          <cell r="H32" t="str">
            <v>สพป.เชียงราย เขต 2</v>
          </cell>
        </row>
        <row r="33">
          <cell r="H33" t="str">
            <v>สพป.เชียงราย เขต 3</v>
          </cell>
        </row>
        <row r="34">
          <cell r="H34" t="str">
            <v>สพป.เชียงราย เขต 4</v>
          </cell>
        </row>
        <row r="35">
          <cell r="H35" t="str">
            <v>สพป.เชียงใหม่ เขต 1</v>
          </cell>
        </row>
        <row r="36">
          <cell r="H36" t="str">
            <v>สพป.เชียงใหม่ เขต 2</v>
          </cell>
        </row>
        <row r="37">
          <cell r="H37" t="str">
            <v>สพป.เชียงใหม่ เขต 3</v>
          </cell>
        </row>
        <row r="38">
          <cell r="H38" t="str">
            <v>สพป.เชียงใหม่ เขต 4</v>
          </cell>
        </row>
        <row r="39">
          <cell r="H39" t="str">
            <v>สพป.เชียงใหม่ เขต 5</v>
          </cell>
        </row>
        <row r="40">
          <cell r="H40" t="str">
            <v>สพป.เชียงใหม่ เขต 6</v>
          </cell>
        </row>
        <row r="41">
          <cell r="H41" t="str">
            <v>สพป.ตรัง เขต 1</v>
          </cell>
        </row>
        <row r="42">
          <cell r="H42" t="str">
            <v>สพป.ตรัง เขต 2</v>
          </cell>
        </row>
        <row r="43">
          <cell r="H43" t="str">
            <v>สพป.ตราด</v>
          </cell>
        </row>
        <row r="44">
          <cell r="H44" t="str">
            <v>สพป.ตาก เขต 1</v>
          </cell>
        </row>
        <row r="45">
          <cell r="H45" t="str">
            <v>สพป.ตาก เขต 2</v>
          </cell>
        </row>
        <row r="46">
          <cell r="H46" t="str">
            <v>สพป.นครนายก</v>
          </cell>
        </row>
        <row r="47">
          <cell r="H47" t="str">
            <v>สพป.นครปฐม เขต 1</v>
          </cell>
        </row>
        <row r="48">
          <cell r="H48" t="str">
            <v>สพป.นครปฐม เขต 2</v>
          </cell>
        </row>
        <row r="49">
          <cell r="H49" t="str">
            <v>สพป.นครพนม เขต 1</v>
          </cell>
        </row>
        <row r="50">
          <cell r="H50" t="str">
            <v>สพป.นครพนม เขต 2</v>
          </cell>
        </row>
        <row r="51">
          <cell r="H51" t="str">
            <v>สพป.นครราชสีมา เขต 1</v>
          </cell>
        </row>
        <row r="52">
          <cell r="H52" t="str">
            <v>สพป.นครราชสีมา เขต 2</v>
          </cell>
        </row>
        <row r="53">
          <cell r="H53" t="str">
            <v>สพป.นครราชสีมา เขต 3</v>
          </cell>
        </row>
        <row r="54">
          <cell r="H54" t="str">
            <v>สพป.นครราชสีมา เขต 4</v>
          </cell>
        </row>
        <row r="55">
          <cell r="H55" t="str">
            <v>สพป.นครราชสีมา เขต 5</v>
          </cell>
        </row>
        <row r="56">
          <cell r="H56" t="str">
            <v>สพป.นครราชสีมา เขต 6</v>
          </cell>
        </row>
        <row r="57">
          <cell r="H57" t="str">
            <v>สพป.นครราชสีมา เขต 7</v>
          </cell>
        </row>
        <row r="58">
          <cell r="H58" t="str">
            <v>สพป.นครศรีธรรมราช เขต 1</v>
          </cell>
        </row>
        <row r="59">
          <cell r="H59" t="str">
            <v>สพป.นครศรีธรรมราช เขต 2</v>
          </cell>
        </row>
        <row r="60">
          <cell r="H60" t="str">
            <v>สพป.นครศรีธรรมราช เขต 3</v>
          </cell>
        </row>
        <row r="61">
          <cell r="H61" t="str">
            <v>สพป.นครศรีธรรมราช เขต 4</v>
          </cell>
        </row>
        <row r="62">
          <cell r="H62" t="str">
            <v>สพป.นครสวรรค์ เขต 1</v>
          </cell>
        </row>
        <row r="63">
          <cell r="H63" t="str">
            <v>สพป.นครสวรรค์ เขต 2</v>
          </cell>
        </row>
        <row r="64">
          <cell r="H64" t="str">
            <v>สพป.นครสวรรค์ เขต 3</v>
          </cell>
        </row>
        <row r="65">
          <cell r="H65" t="str">
            <v>สพป.นนทบุรี เขต 1</v>
          </cell>
        </row>
        <row r="66">
          <cell r="H66" t="str">
            <v>สพป.นนทบุรี เขต 2</v>
          </cell>
        </row>
        <row r="67">
          <cell r="H67" t="str">
            <v>สพป.นราธิวาส เขต 1</v>
          </cell>
        </row>
        <row r="68">
          <cell r="H68" t="str">
            <v>สพป.นราธิวาส เขต 2</v>
          </cell>
        </row>
        <row r="69">
          <cell r="H69" t="str">
            <v>สพป.นราธิวาส เขต 3</v>
          </cell>
        </row>
        <row r="70">
          <cell r="H70" t="str">
            <v>สพป.น่าน เขต 1</v>
          </cell>
        </row>
        <row r="71">
          <cell r="H71" t="str">
            <v>สพป.น่าน เขต 2</v>
          </cell>
        </row>
        <row r="72">
          <cell r="H72" t="str">
            <v>สพป.บึงกาฬ</v>
          </cell>
        </row>
        <row r="73">
          <cell r="H73" t="str">
            <v>สพป.บุรีรัมย์ เขต 1</v>
          </cell>
        </row>
        <row r="74">
          <cell r="H74" t="str">
            <v>สพป.บุรีรัมย์ เขต 2</v>
          </cell>
        </row>
        <row r="75">
          <cell r="H75" t="str">
            <v>สพป.บุรีรัมย์ เขต 3</v>
          </cell>
        </row>
        <row r="76">
          <cell r="H76" t="str">
            <v>สพป.บุรีรัมย์ เขต 4</v>
          </cell>
        </row>
        <row r="77">
          <cell r="H77" t="str">
            <v>สพป.ปทุมธานี เขต 1</v>
          </cell>
        </row>
        <row r="78">
          <cell r="H78" t="str">
            <v>สพป.ปทุมธานี เขต 2</v>
          </cell>
        </row>
        <row r="79">
          <cell r="H79" t="str">
            <v>สพป.ประจวบคีรีขันธ์ เขต 1</v>
          </cell>
        </row>
        <row r="80">
          <cell r="H80" t="str">
            <v>สพป.ประจวบคีรีขันธ์ เขต 2</v>
          </cell>
        </row>
        <row r="81">
          <cell r="H81" t="str">
            <v>สพป.ปราจีนบุรี เขต 1</v>
          </cell>
        </row>
        <row r="82">
          <cell r="H82" t="str">
            <v>สพป.ปราจีนบุรี เขต 2</v>
          </cell>
        </row>
        <row r="83">
          <cell r="H83" t="str">
            <v>สพป.ปัตตานี เขต 1</v>
          </cell>
        </row>
        <row r="84">
          <cell r="H84" t="str">
            <v>สพป.ปัตตานี เขต 2</v>
          </cell>
        </row>
        <row r="85">
          <cell r="H85" t="str">
            <v>สพป.ปัตตานี เขต 3</v>
          </cell>
        </row>
        <row r="86">
          <cell r="H86" t="str">
            <v>สพป.พระนครศรีอยุธยา เขต 1</v>
          </cell>
        </row>
        <row r="87">
          <cell r="H87" t="str">
            <v>สพป.พระนครศรีอยุธยา เขต 2</v>
          </cell>
        </row>
        <row r="88">
          <cell r="H88" t="str">
            <v>สพป.พะเยา เขต 1</v>
          </cell>
        </row>
        <row r="89">
          <cell r="H89" t="str">
            <v>สพป.พะเยา เขต 2</v>
          </cell>
        </row>
        <row r="90">
          <cell r="H90" t="str">
            <v>สพป.พังงา</v>
          </cell>
        </row>
        <row r="91">
          <cell r="H91" t="str">
            <v>สพป.พัทลุง เขต 1</v>
          </cell>
        </row>
        <row r="92">
          <cell r="H92" t="str">
            <v>สพป.พัทลุง เขต 2</v>
          </cell>
        </row>
        <row r="93">
          <cell r="H93" t="str">
            <v>สพป.พิจิตร เขต 1</v>
          </cell>
        </row>
        <row r="94">
          <cell r="H94" t="str">
            <v>สพป.พิจิตร เขต 2</v>
          </cell>
        </row>
        <row r="95">
          <cell r="H95" t="str">
            <v>สพป.พิษณุโลก เขต 1</v>
          </cell>
        </row>
        <row r="96">
          <cell r="H96" t="str">
            <v>สพป.พิษณุโลก เขต 2</v>
          </cell>
        </row>
        <row r="97">
          <cell r="H97" t="str">
            <v>สพป.พิษณุโลก เขต 3</v>
          </cell>
        </row>
        <row r="98">
          <cell r="H98" t="str">
            <v>สพป.เพชรบุรี เขต 1</v>
          </cell>
        </row>
        <row r="99">
          <cell r="H99" t="str">
            <v>สพป.เพชรบุรี เขต 2</v>
          </cell>
        </row>
        <row r="100">
          <cell r="H100" t="str">
            <v>สพป.เพชรบูรณ์ เขต 1</v>
          </cell>
        </row>
        <row r="101">
          <cell r="H101" t="str">
            <v>สพป.เพชรบูรณ์ เขต 2</v>
          </cell>
        </row>
        <row r="102">
          <cell r="H102" t="str">
            <v>สพป.เพชรบูรณ์ เขต 3</v>
          </cell>
        </row>
        <row r="103">
          <cell r="H103" t="str">
            <v>สพป.แพร่ เขต 1</v>
          </cell>
        </row>
        <row r="104">
          <cell r="H104" t="str">
            <v>สพป.แพร่ เขต 2</v>
          </cell>
        </row>
        <row r="105">
          <cell r="H105" t="str">
            <v>สพป.ภูเก็ต</v>
          </cell>
        </row>
        <row r="106">
          <cell r="H106" t="str">
            <v>สพป.มหาสารคาม เขต 1</v>
          </cell>
        </row>
        <row r="107">
          <cell r="H107" t="str">
            <v>สพป.มหาสารคาม เขต 2</v>
          </cell>
        </row>
        <row r="108">
          <cell r="H108" t="str">
            <v>สพป.มหาสารคาม เขต 3</v>
          </cell>
        </row>
        <row r="109">
          <cell r="H109" t="str">
            <v>สพป.มุกดาหาร</v>
          </cell>
        </row>
        <row r="110">
          <cell r="H110" t="str">
            <v>สพป.แม่ฮ่องสอน เขต 1</v>
          </cell>
        </row>
        <row r="111">
          <cell r="H111" t="str">
            <v>สพป.แม่ฮ่องสอน เขต 2</v>
          </cell>
        </row>
        <row r="112">
          <cell r="H112" t="str">
            <v>สพป.ยโสธร เขต 1</v>
          </cell>
        </row>
        <row r="113">
          <cell r="H113" t="str">
            <v>สพป.ยโสธร เขต 2</v>
          </cell>
        </row>
        <row r="114">
          <cell r="H114" t="str">
            <v>สพป.ยะลา เขต 1</v>
          </cell>
        </row>
        <row r="115">
          <cell r="H115" t="str">
            <v>สพป.ยะลา เขต 2</v>
          </cell>
        </row>
        <row r="116">
          <cell r="H116" t="str">
            <v>สพป.ยะลา เขต 3</v>
          </cell>
        </row>
        <row r="117">
          <cell r="H117" t="str">
            <v>สพป.ร้อยเอ็ด เขต 1</v>
          </cell>
        </row>
        <row r="118">
          <cell r="H118" t="str">
            <v>สพป.ร้อยเอ็ด เขต 2</v>
          </cell>
        </row>
        <row r="119">
          <cell r="H119" t="str">
            <v>สพป.ร้อยเอ็ด เขต 3</v>
          </cell>
        </row>
        <row r="120">
          <cell r="H120" t="str">
            <v>สพป.ระนอง</v>
          </cell>
        </row>
        <row r="121">
          <cell r="H121" t="str">
            <v>สพป.ระยอง เขต 1</v>
          </cell>
        </row>
        <row r="122">
          <cell r="H122" t="str">
            <v>สพป.ระยอง เขต 2</v>
          </cell>
        </row>
        <row r="123">
          <cell r="H123" t="str">
            <v>สพป.ราชบุรี เขต 1</v>
          </cell>
        </row>
        <row r="124">
          <cell r="H124" t="str">
            <v>สพป.ราชบุรี เขต 2</v>
          </cell>
        </row>
        <row r="125">
          <cell r="H125" t="str">
            <v>สพป.ลพบุรี เขต 1</v>
          </cell>
        </row>
        <row r="126">
          <cell r="H126" t="str">
            <v>สพป.ลพบุรี เขต 2</v>
          </cell>
        </row>
        <row r="127">
          <cell r="H127" t="str">
            <v>สพป.ลำปาง เขต 1</v>
          </cell>
        </row>
        <row r="128">
          <cell r="H128" t="str">
            <v>สพป.ลำปาง เขต 2</v>
          </cell>
        </row>
        <row r="129">
          <cell r="H129" t="str">
            <v>สพป.ลำปาง เขต 3</v>
          </cell>
        </row>
        <row r="130">
          <cell r="H130" t="str">
            <v>สพป.ลำพูน เขต 1</v>
          </cell>
        </row>
        <row r="131">
          <cell r="H131" t="str">
            <v>สพป.ลำพูน เขต 2</v>
          </cell>
        </row>
        <row r="132">
          <cell r="H132" t="str">
            <v>สพป.เลย เขต 1</v>
          </cell>
        </row>
        <row r="133">
          <cell r="H133" t="str">
            <v>สพป.เลย เขต 2</v>
          </cell>
        </row>
        <row r="134">
          <cell r="H134" t="str">
            <v>สพป.เลย เขต 3</v>
          </cell>
        </row>
        <row r="135">
          <cell r="H135" t="str">
            <v>สพป.ศรีสะเกษ เขต 1</v>
          </cell>
        </row>
        <row r="136">
          <cell r="H136" t="str">
            <v>สพป.ศรีสะเกษ เขต 2</v>
          </cell>
        </row>
        <row r="137">
          <cell r="H137" t="str">
            <v>สพป.ศรีสะเกษ เขต 3</v>
          </cell>
        </row>
        <row r="138">
          <cell r="H138" t="str">
            <v>สพป.ศรีสะเกษ เขต 4</v>
          </cell>
        </row>
        <row r="139">
          <cell r="H139" t="str">
            <v>สพป.สกลนคร เขต 1</v>
          </cell>
        </row>
        <row r="140">
          <cell r="H140" t="str">
            <v>สพป.สกลนคร เขต 2</v>
          </cell>
        </row>
        <row r="141">
          <cell r="H141" t="str">
            <v>สพป.สกลนคร เขต 3</v>
          </cell>
        </row>
        <row r="142">
          <cell r="H142" t="str">
            <v>สพป.สงขลา เขต 1</v>
          </cell>
        </row>
        <row r="143">
          <cell r="H143" t="str">
            <v>สพป.สงขลา เขต 2</v>
          </cell>
        </row>
        <row r="144">
          <cell r="H144" t="str">
            <v>สพป.สงขลา เขต 3</v>
          </cell>
        </row>
        <row r="145">
          <cell r="H145" t="str">
            <v>สพป.สตูล</v>
          </cell>
        </row>
        <row r="146">
          <cell r="H146" t="str">
            <v>สพป.สมุทรปราการ เขต 1</v>
          </cell>
        </row>
        <row r="147">
          <cell r="H147" t="str">
            <v>สพป.สมุทรปราการ เขต 2</v>
          </cell>
        </row>
        <row r="148">
          <cell r="H148" t="str">
            <v>สพป.สมุทรสงคราม</v>
          </cell>
        </row>
        <row r="149">
          <cell r="H149" t="str">
            <v>สพป.สมุทรสาคร</v>
          </cell>
        </row>
        <row r="150">
          <cell r="H150" t="str">
            <v>สพป.สระแก้ว เขต 1</v>
          </cell>
        </row>
        <row r="151">
          <cell r="H151" t="str">
            <v>สพป.สระแก้ว เขต 2</v>
          </cell>
        </row>
        <row r="152">
          <cell r="H152" t="str">
            <v>สพป.สระบุรี เขต 1</v>
          </cell>
        </row>
        <row r="153">
          <cell r="H153" t="str">
            <v>สพป.สระบุรี เขต 2</v>
          </cell>
        </row>
        <row r="154">
          <cell r="H154" t="str">
            <v>สพป.สิงห์บุรี</v>
          </cell>
        </row>
        <row r="155">
          <cell r="H155" t="str">
            <v>สพป.สุโขทัย เขต 1</v>
          </cell>
        </row>
        <row r="156">
          <cell r="H156" t="str">
            <v>สพป.สุโขทัย เขต 2</v>
          </cell>
        </row>
        <row r="157">
          <cell r="H157" t="str">
            <v>สพป.สุพรรณบุรี เขต 1</v>
          </cell>
        </row>
        <row r="158">
          <cell r="H158" t="str">
            <v>สพป.สุพรรณบุรี เขต 2</v>
          </cell>
        </row>
        <row r="159">
          <cell r="H159" t="str">
            <v>สพป.สุพรรณบุรี เขต 3</v>
          </cell>
        </row>
        <row r="160">
          <cell r="H160" t="str">
            <v>สพป.สุราษฎร์ธานี เขต 1</v>
          </cell>
        </row>
        <row r="161">
          <cell r="H161" t="str">
            <v>สพป.สุราษฎร์ธานี เขต 2</v>
          </cell>
        </row>
        <row r="162">
          <cell r="H162" t="str">
            <v>สพป.สุราษฎร์ธานี เขต 3</v>
          </cell>
        </row>
        <row r="163">
          <cell r="H163" t="str">
            <v>สพป.สุรินทร์ เขต 1</v>
          </cell>
        </row>
        <row r="164">
          <cell r="H164" t="str">
            <v>สพป.สุรินทร์ เขต 2</v>
          </cell>
        </row>
        <row r="165">
          <cell r="H165" t="str">
            <v>สพป.สุรินทร์ เขต 3</v>
          </cell>
        </row>
        <row r="166">
          <cell r="H166" t="str">
            <v>สพป.หนองคาย เขต 1</v>
          </cell>
        </row>
        <row r="167">
          <cell r="H167" t="str">
            <v>สพป.หนองคาย เขต 2</v>
          </cell>
        </row>
        <row r="168">
          <cell r="H168" t="str">
            <v>สพป.หนองบัวลำภู เขต 1</v>
          </cell>
        </row>
        <row r="169">
          <cell r="H169" t="str">
            <v>สพป.หนองบัวลำภู เขต 2</v>
          </cell>
        </row>
        <row r="170">
          <cell r="H170" t="str">
            <v>สพป.อ่างทอง</v>
          </cell>
        </row>
        <row r="171">
          <cell r="H171" t="str">
            <v>สพป.อำนาจเจริญ</v>
          </cell>
        </row>
        <row r="172">
          <cell r="H172" t="str">
            <v>สพป.อุดรธานี เขต 1</v>
          </cell>
        </row>
        <row r="173">
          <cell r="H173" t="str">
            <v>สพป.อุดรธานี เขต 2</v>
          </cell>
        </row>
        <row r="174">
          <cell r="H174" t="str">
            <v>สพป.อุดรธานี เขต 3</v>
          </cell>
        </row>
        <row r="175">
          <cell r="H175" t="str">
            <v>สพป.อุดรธานี เขต 4</v>
          </cell>
        </row>
        <row r="176">
          <cell r="H176" t="str">
            <v>สพป.อุตรดิตถ์ เขต 1</v>
          </cell>
        </row>
        <row r="177">
          <cell r="H177" t="str">
            <v>สพป.อุตรดิตถ์ เขต 2</v>
          </cell>
        </row>
        <row r="178">
          <cell r="H178" t="str">
            <v>สพป.อุทัยธานี เขต 1</v>
          </cell>
        </row>
        <row r="179">
          <cell r="H179" t="str">
            <v>สพป.อุทัยธานี เขต 2</v>
          </cell>
        </row>
        <row r="180">
          <cell r="H180" t="str">
            <v>สพป.อุบลราชธานี เขต 1</v>
          </cell>
        </row>
        <row r="181">
          <cell r="H181" t="str">
            <v>สพป.อุบลราชธานี เขต 2</v>
          </cell>
        </row>
        <row r="182">
          <cell r="H182" t="str">
            <v>สพป.อุบลราชธานี เขต 3</v>
          </cell>
        </row>
        <row r="183">
          <cell r="H183" t="str">
            <v>สพป.อุบลราชธานี เขต 4</v>
          </cell>
        </row>
        <row r="184">
          <cell r="H184" t="str">
            <v>สพป.อุบลราชธานี เขต 5</v>
          </cell>
        </row>
        <row r="185">
          <cell r="H185" t="str">
            <v>สพม. เขต 1</v>
          </cell>
        </row>
        <row r="186">
          <cell r="H186" t="str">
            <v>สพม. เขต 2</v>
          </cell>
        </row>
        <row r="187">
          <cell r="H187" t="str">
            <v>สพม. เขต 3</v>
          </cell>
        </row>
        <row r="188">
          <cell r="H188" t="str">
            <v>สพม. เขต 4</v>
          </cell>
        </row>
        <row r="189">
          <cell r="H189" t="str">
            <v>สพม. เขต 5</v>
          </cell>
        </row>
        <row r="190">
          <cell r="H190" t="str">
            <v>สพม. เขต 6</v>
          </cell>
        </row>
        <row r="191">
          <cell r="H191" t="str">
            <v>สพม. เขต 7</v>
          </cell>
        </row>
        <row r="192">
          <cell r="H192" t="str">
            <v>สพม. เขต 8</v>
          </cell>
        </row>
        <row r="193">
          <cell r="H193" t="str">
            <v>สพม. เขต 9</v>
          </cell>
        </row>
        <row r="194">
          <cell r="H194" t="str">
            <v>สพม. เขต 10</v>
          </cell>
        </row>
        <row r="195">
          <cell r="H195" t="str">
            <v>สพม. เขต 11</v>
          </cell>
        </row>
        <row r="196">
          <cell r="H196" t="str">
            <v>สพม. เขต 12</v>
          </cell>
        </row>
        <row r="197">
          <cell r="H197" t="str">
            <v>สพม. เขต 13</v>
          </cell>
        </row>
        <row r="198">
          <cell r="H198" t="str">
            <v>สพม. เขต 14</v>
          </cell>
        </row>
        <row r="199">
          <cell r="H199" t="str">
            <v>สพม. เขต 15</v>
          </cell>
        </row>
        <row r="200">
          <cell r="H200" t="str">
            <v>สพม. เขต 16</v>
          </cell>
        </row>
        <row r="201">
          <cell r="H201" t="str">
            <v>สพม. เขต 17</v>
          </cell>
        </row>
        <row r="202">
          <cell r="H202" t="str">
            <v>สพม. เขต 18</v>
          </cell>
        </row>
        <row r="203">
          <cell r="H203" t="str">
            <v>สพม. เขต 19</v>
          </cell>
        </row>
        <row r="204">
          <cell r="H204" t="str">
            <v>สพม. เขต 20</v>
          </cell>
        </row>
        <row r="205">
          <cell r="H205" t="str">
            <v>สพม. เขต 21</v>
          </cell>
        </row>
        <row r="206">
          <cell r="H206" t="str">
            <v>สพม. เขต 22</v>
          </cell>
        </row>
        <row r="207">
          <cell r="H207" t="str">
            <v>สพม. เขต 23</v>
          </cell>
        </row>
        <row r="208">
          <cell r="H208" t="str">
            <v>สพม. เขต 24</v>
          </cell>
        </row>
        <row r="209">
          <cell r="H209" t="str">
            <v>สพม. เขต 25</v>
          </cell>
        </row>
        <row r="210">
          <cell r="H210" t="str">
            <v>สพม. เขต 26</v>
          </cell>
        </row>
        <row r="211">
          <cell r="H211" t="str">
            <v>สพม. เขต 27</v>
          </cell>
        </row>
        <row r="212">
          <cell r="H212" t="str">
            <v>สพม. เขต 28</v>
          </cell>
        </row>
        <row r="213">
          <cell r="H213" t="str">
            <v>สพม. เขต 29</v>
          </cell>
        </row>
        <row r="214">
          <cell r="H214" t="str">
            <v>สพม. เขต 30</v>
          </cell>
        </row>
        <row r="215">
          <cell r="H215" t="str">
            <v>สพม. เขต 31</v>
          </cell>
        </row>
        <row r="216">
          <cell r="H216" t="str">
            <v>สพม. เขต 32</v>
          </cell>
        </row>
        <row r="217">
          <cell r="H217" t="str">
            <v>สพม. เขต 33</v>
          </cell>
        </row>
        <row r="218">
          <cell r="H218" t="str">
            <v>สพม. เขต 34</v>
          </cell>
        </row>
        <row r="219">
          <cell r="H219" t="str">
            <v>สพม. เขต 35</v>
          </cell>
        </row>
        <row r="220">
          <cell r="H220" t="str">
            <v>สพม. เขต 36</v>
          </cell>
        </row>
        <row r="221">
          <cell r="H221" t="str">
            <v>สพม. เขต 37</v>
          </cell>
        </row>
        <row r="222">
          <cell r="H222" t="str">
            <v>สพม. เขต 38</v>
          </cell>
        </row>
        <row r="223">
          <cell r="H223" t="str">
            <v>สพม. เขต 39</v>
          </cell>
        </row>
        <row r="224">
          <cell r="H224" t="str">
            <v>สพม. เขต 40</v>
          </cell>
        </row>
        <row r="225">
          <cell r="H225" t="str">
            <v>สพม. เขต 41</v>
          </cell>
        </row>
        <row r="226">
          <cell r="H226" t="str">
            <v>สพม. เขต 42</v>
          </cell>
        </row>
        <row r="227">
          <cell r="H227" t="str">
            <v>สศศ.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atcharee2519ppn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opLeftCell="B4" workbookViewId="0">
      <selection activeCell="O23" sqref="O23"/>
    </sheetView>
  </sheetViews>
  <sheetFormatPr defaultColWidth="9" defaultRowHeight="24" x14ac:dyDescent="0.55000000000000004"/>
  <cols>
    <col min="1" max="1" width="7.375" style="268" customWidth="1"/>
    <col min="2" max="2" width="11" style="268" customWidth="1"/>
    <col min="3" max="3" width="10.875" style="268" customWidth="1"/>
    <col min="4" max="4" width="11.375" style="268" customWidth="1"/>
    <col min="5" max="5" width="11" style="268" customWidth="1"/>
    <col min="6" max="6" width="10.625" style="268" customWidth="1"/>
    <col min="7" max="7" width="11.25" style="268" customWidth="1"/>
    <col min="8" max="8" width="10.375" style="268" customWidth="1"/>
    <col min="9" max="9" width="11.875" style="268" customWidth="1"/>
    <col min="10" max="10" width="11.125" style="268" customWidth="1"/>
    <col min="11" max="11" width="7.125" style="268" customWidth="1"/>
    <col min="12" max="16384" width="9" style="268"/>
  </cols>
  <sheetData>
    <row r="2" spans="1:11" ht="27.75" x14ac:dyDescent="0.55000000000000004">
      <c r="A2" s="267"/>
      <c r="B2" s="267"/>
      <c r="C2" s="267"/>
      <c r="D2" s="267"/>
      <c r="E2" s="267"/>
      <c r="F2" s="267"/>
      <c r="G2" s="267"/>
      <c r="H2" s="267"/>
      <c r="I2" s="267"/>
      <c r="J2" s="267"/>
    </row>
    <row r="4" spans="1:11" x14ac:dyDescent="0.55000000000000004">
      <c r="A4" s="269"/>
      <c r="B4" s="270"/>
      <c r="C4" s="269"/>
      <c r="D4" s="269"/>
      <c r="E4" s="269"/>
      <c r="F4" s="269"/>
      <c r="G4" s="269"/>
      <c r="H4" s="269"/>
      <c r="I4" s="269"/>
      <c r="J4" s="269"/>
    </row>
    <row r="5" spans="1:11" x14ac:dyDescent="0.55000000000000004">
      <c r="A5" s="269"/>
      <c r="B5" s="270"/>
      <c r="C5" s="269"/>
      <c r="D5" s="269"/>
      <c r="E5" s="269"/>
      <c r="F5" s="269"/>
      <c r="G5" s="269"/>
      <c r="H5" s="269"/>
      <c r="I5" s="269"/>
      <c r="J5" s="269"/>
    </row>
    <row r="6" spans="1:11" x14ac:dyDescent="0.55000000000000004">
      <c r="A6" s="269"/>
      <c r="B6" s="270"/>
      <c r="C6" s="271"/>
      <c r="D6" s="269"/>
      <c r="E6" s="269"/>
      <c r="F6" s="269"/>
      <c r="G6" s="269"/>
      <c r="H6" s="269"/>
      <c r="I6" s="269"/>
      <c r="J6" s="270"/>
    </row>
    <row r="7" spans="1:11" x14ac:dyDescent="0.55000000000000004">
      <c r="A7" s="271"/>
      <c r="B7" s="271"/>
      <c r="C7" s="271"/>
      <c r="D7" s="269"/>
      <c r="E7" s="269"/>
      <c r="F7" s="269"/>
      <c r="G7" s="269"/>
      <c r="H7" s="269"/>
      <c r="I7" s="269"/>
      <c r="J7" s="269"/>
    </row>
    <row r="8" spans="1:11" x14ac:dyDescent="0.55000000000000004">
      <c r="A8" s="271"/>
      <c r="B8" s="271"/>
      <c r="C8" s="271"/>
      <c r="D8" s="272"/>
      <c r="E8" s="273"/>
      <c r="F8" s="269"/>
      <c r="G8" s="269"/>
      <c r="H8" s="269"/>
      <c r="I8" s="269"/>
      <c r="J8" s="269"/>
    </row>
    <row r="9" spans="1:11" x14ac:dyDescent="0.55000000000000004">
      <c r="A9" s="271"/>
      <c r="B9" s="271"/>
      <c r="C9" s="271"/>
      <c r="D9" s="272"/>
      <c r="E9" s="271"/>
      <c r="F9" s="273"/>
      <c r="G9" s="269"/>
      <c r="H9" s="269"/>
      <c r="I9" s="269"/>
      <c r="J9" s="269"/>
    </row>
    <row r="10" spans="1:11" x14ac:dyDescent="0.55000000000000004">
      <c r="A10" s="271"/>
      <c r="B10" s="271"/>
      <c r="C10" s="271"/>
      <c r="D10" s="272"/>
      <c r="E10" s="271"/>
      <c r="F10" s="273"/>
      <c r="G10" s="274"/>
      <c r="H10" s="269"/>
      <c r="I10" s="269"/>
      <c r="J10" s="269"/>
    </row>
    <row r="11" spans="1:11" x14ac:dyDescent="0.55000000000000004">
      <c r="A11" s="271"/>
      <c r="B11" s="271"/>
      <c r="C11" s="271"/>
      <c r="D11" s="272"/>
      <c r="E11" s="271"/>
      <c r="F11" s="274"/>
      <c r="G11" s="274"/>
      <c r="H11" s="273"/>
      <c r="I11" s="269"/>
      <c r="J11" s="269"/>
    </row>
    <row r="12" spans="1:11" x14ac:dyDescent="0.55000000000000004">
      <c r="A12" s="271"/>
      <c r="B12" s="271"/>
      <c r="C12" s="271"/>
      <c r="D12" s="272"/>
      <c r="E12" s="271"/>
      <c r="F12" s="274"/>
      <c r="G12" s="273"/>
      <c r="H12" s="274"/>
      <c r="I12" s="273"/>
      <c r="J12" s="269"/>
    </row>
    <row r="13" spans="1:11" x14ac:dyDescent="0.55000000000000004">
      <c r="A13" s="271"/>
      <c r="B13" s="275"/>
      <c r="C13" s="269"/>
      <c r="D13" s="276"/>
      <c r="E13" s="269"/>
      <c r="F13" s="269"/>
      <c r="G13" s="269"/>
      <c r="H13" s="269"/>
      <c r="I13" s="269"/>
      <c r="J13" s="269"/>
    </row>
    <row r="14" spans="1:11" x14ac:dyDescent="0.55000000000000004">
      <c r="A14" s="269"/>
      <c r="B14" s="275"/>
      <c r="C14" s="269"/>
      <c r="D14" s="276"/>
      <c r="E14" s="269"/>
      <c r="F14" s="269"/>
      <c r="G14" s="269"/>
      <c r="H14" s="269"/>
      <c r="I14" s="269"/>
      <c r="J14" s="277"/>
      <c r="K14" s="278"/>
    </row>
    <row r="15" spans="1:11" x14ac:dyDescent="0.55000000000000004">
      <c r="A15" s="269"/>
      <c r="B15" s="275"/>
      <c r="C15" s="269"/>
      <c r="D15" s="276"/>
      <c r="E15" s="269"/>
      <c r="F15" s="269"/>
      <c r="G15" s="269"/>
      <c r="H15" s="269"/>
      <c r="I15" s="269"/>
      <c r="J15" s="277"/>
      <c r="K15" s="278"/>
    </row>
    <row r="16" spans="1:11" x14ac:dyDescent="0.55000000000000004">
      <c r="A16" s="269"/>
      <c r="B16" s="275"/>
      <c r="C16" s="269"/>
      <c r="D16" s="276"/>
      <c r="E16" s="269"/>
      <c r="F16" s="269"/>
      <c r="G16" s="269"/>
      <c r="H16" s="269"/>
      <c r="I16" s="270"/>
      <c r="J16" s="277"/>
      <c r="K16" s="279"/>
    </row>
    <row r="17" spans="1:11" x14ac:dyDescent="0.55000000000000004">
      <c r="A17" s="269"/>
      <c r="B17" s="275"/>
      <c r="C17" s="269"/>
      <c r="D17" s="276"/>
      <c r="E17" s="269"/>
      <c r="F17" s="269"/>
      <c r="G17" s="269"/>
      <c r="H17" s="269"/>
      <c r="I17" s="270"/>
      <c r="J17" s="277"/>
      <c r="K17" s="279"/>
    </row>
    <row r="18" spans="1:11" x14ac:dyDescent="0.55000000000000004">
      <c r="A18" s="269"/>
      <c r="B18" s="275"/>
      <c r="C18" s="269"/>
      <c r="D18" s="276"/>
      <c r="E18" s="269"/>
      <c r="F18" s="269"/>
      <c r="G18" s="269"/>
      <c r="H18" s="269"/>
      <c r="I18" s="269"/>
      <c r="J18" s="277"/>
      <c r="K18" s="279"/>
    </row>
    <row r="19" spans="1:11" x14ac:dyDescent="0.55000000000000004">
      <c r="A19" s="280"/>
      <c r="B19" s="280"/>
    </row>
    <row r="20" spans="1:11" x14ac:dyDescent="0.55000000000000004">
      <c r="A20" s="281"/>
      <c r="B20" s="281"/>
    </row>
    <row r="21" spans="1:11" x14ac:dyDescent="0.55000000000000004">
      <c r="A21" s="281"/>
      <c r="B21" s="281"/>
    </row>
  </sheetData>
  <pageMargins left="0.7" right="0.7" top="0.75" bottom="0.75" header="0.3" footer="0.3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1" zoomScaleSheetLayoutView="100" workbookViewId="0">
      <selection activeCell="J31" sqref="J31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26.25" style="2" customWidth="1"/>
    <col min="11" max="16384" width="9" style="1"/>
  </cols>
  <sheetData>
    <row r="1" spans="1:10" ht="29.25" customHeight="1" x14ac:dyDescent="0.55000000000000004">
      <c r="A1" s="368" t="s">
        <v>102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.25" customHeight="1" x14ac:dyDescent="0.55000000000000004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customHeight="1" x14ac:dyDescent="0.55000000000000004">
      <c r="A3" s="337" t="s">
        <v>64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10" ht="21" customHeight="1" x14ac:dyDescent="0.55000000000000004">
      <c r="A4" s="337" t="s">
        <v>65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21" customHeight="1" x14ac:dyDescent="0.55000000000000004">
      <c r="A5" s="337" t="s">
        <v>0</v>
      </c>
      <c r="B5" s="337"/>
      <c r="C5" s="337"/>
      <c r="D5" s="337"/>
      <c r="E5" s="337"/>
      <c r="F5" s="337"/>
      <c r="G5" s="337"/>
      <c r="H5" s="337"/>
      <c r="I5" s="337"/>
      <c r="J5" s="337"/>
    </row>
    <row r="7" spans="1:10" ht="21" customHeight="1" x14ac:dyDescent="0.55000000000000004">
      <c r="A7" s="54">
        <v>1</v>
      </c>
      <c r="B7" s="4" t="s">
        <v>1</v>
      </c>
      <c r="C7" s="366">
        <v>210</v>
      </c>
      <c r="D7" s="367"/>
      <c r="E7" s="6" t="s">
        <v>2</v>
      </c>
      <c r="F7" s="338" t="s">
        <v>66</v>
      </c>
      <c r="G7" s="337"/>
      <c r="H7" s="337"/>
      <c r="I7" s="337"/>
    </row>
    <row r="8" spans="1:10" ht="13.5" customHeight="1" x14ac:dyDescent="0.55000000000000004">
      <c r="A8" s="3"/>
      <c r="B8" s="7"/>
      <c r="C8" s="8"/>
      <c r="D8" s="8"/>
      <c r="E8" s="8"/>
      <c r="F8" s="3"/>
      <c r="G8" s="3"/>
      <c r="H8" s="3"/>
      <c r="I8" s="3"/>
    </row>
    <row r="9" spans="1:10" ht="21" customHeight="1" x14ac:dyDescent="0.55000000000000004">
      <c r="A9" s="55">
        <v>2</v>
      </c>
      <c r="B9" s="9" t="s">
        <v>3</v>
      </c>
      <c r="C9" s="370">
        <v>8</v>
      </c>
      <c r="D9" s="371"/>
      <c r="E9" s="10" t="s">
        <v>4</v>
      </c>
      <c r="I9" s="11" t="s">
        <v>5</v>
      </c>
      <c r="J9" s="3"/>
    </row>
    <row r="10" spans="1:10" ht="21" customHeight="1" x14ac:dyDescent="0.55000000000000004">
      <c r="A10" s="12"/>
      <c r="B10" s="13" t="s">
        <v>6</v>
      </c>
      <c r="C10" s="372">
        <v>2</v>
      </c>
      <c r="D10" s="373"/>
      <c r="E10" s="14" t="s">
        <v>4</v>
      </c>
      <c r="I10" s="15" t="s">
        <v>67</v>
      </c>
      <c r="J10" s="15"/>
    </row>
    <row r="11" spans="1:10" ht="21" customHeight="1" x14ac:dyDescent="0.55000000000000004">
      <c r="A11" s="12"/>
      <c r="B11" s="13" t="s">
        <v>7</v>
      </c>
      <c r="C11" s="372">
        <v>6</v>
      </c>
      <c r="D11" s="373"/>
      <c r="E11" s="14" t="s">
        <v>4</v>
      </c>
      <c r="I11" s="15" t="s">
        <v>68</v>
      </c>
      <c r="J11" s="15"/>
    </row>
    <row r="12" spans="1:10" ht="21" customHeight="1" x14ac:dyDescent="0.55000000000000004">
      <c r="A12" s="16"/>
      <c r="B12" s="17" t="s">
        <v>8</v>
      </c>
      <c r="C12" s="374">
        <v>0</v>
      </c>
      <c r="D12" s="375"/>
      <c r="E12" s="18" t="s">
        <v>4</v>
      </c>
      <c r="I12" s="15" t="s">
        <v>9</v>
      </c>
      <c r="J12" s="15"/>
    </row>
    <row r="13" spans="1:10" ht="11.25" customHeight="1" x14ac:dyDescent="0.55000000000000004">
      <c r="A13" s="2"/>
      <c r="B13" s="19"/>
      <c r="C13" s="20"/>
      <c r="D13" s="20"/>
    </row>
    <row r="14" spans="1:10" ht="21" customHeight="1" x14ac:dyDescent="0.55000000000000004">
      <c r="A14" s="55">
        <v>3</v>
      </c>
      <c r="B14" s="4" t="s">
        <v>10</v>
      </c>
      <c r="C14" s="366">
        <v>10</v>
      </c>
      <c r="D14" s="367"/>
      <c r="E14" s="5" t="s">
        <v>11</v>
      </c>
    </row>
    <row r="15" spans="1:10" ht="24" x14ac:dyDescent="0.55000000000000004">
      <c r="A15" s="56"/>
      <c r="B15" s="4" t="s">
        <v>12</v>
      </c>
      <c r="C15" s="366">
        <v>10</v>
      </c>
      <c r="D15" s="367"/>
      <c r="E15" s="5" t="s">
        <v>11</v>
      </c>
    </row>
    <row r="16" spans="1:10" ht="24" x14ac:dyDescent="0.55000000000000004">
      <c r="A16" s="57"/>
      <c r="B16" s="4" t="s">
        <v>13</v>
      </c>
      <c r="C16" s="366">
        <v>0</v>
      </c>
      <c r="D16" s="367"/>
      <c r="E16" s="5" t="s">
        <v>11</v>
      </c>
      <c r="F16" s="15" t="s">
        <v>69</v>
      </c>
    </row>
    <row r="17" spans="1:10" ht="13.5" customHeight="1" x14ac:dyDescent="0.55000000000000004"/>
    <row r="18" spans="1:10" ht="21" customHeight="1" x14ac:dyDescent="0.55000000000000004">
      <c r="A18" s="378" t="s">
        <v>14</v>
      </c>
      <c r="B18" s="378" t="s">
        <v>15</v>
      </c>
      <c r="C18" s="378"/>
      <c r="D18" s="380" t="s">
        <v>16</v>
      </c>
      <c r="E18" s="393" t="s">
        <v>17</v>
      </c>
      <c r="F18" s="394"/>
      <c r="G18" s="394"/>
      <c r="H18" s="394"/>
      <c r="I18" s="395" t="s">
        <v>18</v>
      </c>
      <c r="J18" s="352" t="s">
        <v>19</v>
      </c>
    </row>
    <row r="19" spans="1:10" ht="21" customHeight="1" x14ac:dyDescent="0.55000000000000004">
      <c r="A19" s="379"/>
      <c r="B19" s="378"/>
      <c r="C19" s="378"/>
      <c r="D19" s="381"/>
      <c r="E19" s="383" t="s">
        <v>62</v>
      </c>
      <c r="F19" s="384"/>
      <c r="G19" s="387" t="s">
        <v>20</v>
      </c>
      <c r="H19" s="388"/>
      <c r="I19" s="395"/>
      <c r="J19" s="352"/>
    </row>
    <row r="20" spans="1:10" ht="21" customHeight="1" x14ac:dyDescent="0.55000000000000004">
      <c r="A20" s="379"/>
      <c r="B20" s="378"/>
      <c r="C20" s="378"/>
      <c r="D20" s="381"/>
      <c r="E20" s="385"/>
      <c r="F20" s="386"/>
      <c r="G20" s="389"/>
      <c r="H20" s="390"/>
      <c r="I20" s="395"/>
      <c r="J20" s="352"/>
    </row>
    <row r="21" spans="1:10" ht="21" customHeight="1" x14ac:dyDescent="0.55000000000000004">
      <c r="A21" s="379"/>
      <c r="B21" s="391" t="s">
        <v>21</v>
      </c>
      <c r="C21" s="391" t="s">
        <v>22</v>
      </c>
      <c r="D21" s="381"/>
      <c r="E21" s="21" t="s">
        <v>23</v>
      </c>
      <c r="F21" s="22" t="s">
        <v>24</v>
      </c>
      <c r="G21" s="389"/>
      <c r="H21" s="390"/>
      <c r="I21" s="395"/>
      <c r="J21" s="352"/>
    </row>
    <row r="22" spans="1:10" ht="27" customHeight="1" x14ac:dyDescent="0.55000000000000004">
      <c r="A22" s="379"/>
      <c r="B22" s="392"/>
      <c r="C22" s="392"/>
      <c r="D22" s="382"/>
      <c r="E22" s="23" t="s">
        <v>25</v>
      </c>
      <c r="F22" s="24" t="s">
        <v>25</v>
      </c>
      <c r="G22" s="25" t="s">
        <v>60</v>
      </c>
      <c r="H22" s="26" t="s">
        <v>61</v>
      </c>
      <c r="I22" s="395"/>
      <c r="J22" s="352"/>
    </row>
    <row r="23" spans="1:10" ht="21" customHeight="1" x14ac:dyDescent="0.55000000000000004">
      <c r="A23" s="58"/>
      <c r="B23" s="376" t="s">
        <v>26</v>
      </c>
      <c r="C23" s="377"/>
      <c r="D23" s="59" t="s">
        <v>27</v>
      </c>
      <c r="E23" s="60" t="s">
        <v>28</v>
      </c>
      <c r="F23" s="61" t="s">
        <v>29</v>
      </c>
      <c r="G23" s="61" t="s">
        <v>30</v>
      </c>
      <c r="H23" s="61" t="s">
        <v>31</v>
      </c>
      <c r="I23" s="61" t="s">
        <v>32</v>
      </c>
      <c r="J23" s="62" t="s">
        <v>33</v>
      </c>
    </row>
    <row r="24" spans="1:10" ht="21" customHeight="1" x14ac:dyDescent="0.55000000000000004">
      <c r="A24" s="27">
        <v>1</v>
      </c>
      <c r="B24" s="28" t="s">
        <v>34</v>
      </c>
      <c r="C24" s="66">
        <v>1</v>
      </c>
      <c r="D24" s="67">
        <v>1</v>
      </c>
      <c r="E24" s="30">
        <v>1</v>
      </c>
      <c r="F24" s="72" t="s">
        <v>70</v>
      </c>
      <c r="G24" s="31"/>
      <c r="H24" s="31"/>
      <c r="I24" s="69" t="s">
        <v>86</v>
      </c>
      <c r="J24" s="32" t="s">
        <v>72</v>
      </c>
    </row>
    <row r="25" spans="1:10" ht="21" customHeight="1" x14ac:dyDescent="0.55000000000000004">
      <c r="A25" s="33">
        <v>2</v>
      </c>
      <c r="B25" s="34" t="s">
        <v>35</v>
      </c>
      <c r="C25" s="70">
        <v>1</v>
      </c>
      <c r="D25" s="71">
        <v>1</v>
      </c>
      <c r="E25" s="33">
        <v>2</v>
      </c>
      <c r="F25" s="72" t="s">
        <v>73</v>
      </c>
      <c r="G25" s="31">
        <f t="shared" ref="G25:G35" si="0">SUM(E25-C25)</f>
        <v>1</v>
      </c>
      <c r="H25" s="31">
        <f t="shared" ref="H25:H35" si="1">SUM(E25-D25)</f>
        <v>1</v>
      </c>
      <c r="I25" s="69" t="s">
        <v>87</v>
      </c>
      <c r="J25" s="32" t="s">
        <v>75</v>
      </c>
    </row>
    <row r="26" spans="1:10" ht="21" customHeight="1" x14ac:dyDescent="0.55000000000000004">
      <c r="A26" s="33">
        <v>3</v>
      </c>
      <c r="B26" s="34" t="s">
        <v>36</v>
      </c>
      <c r="C26" s="70">
        <v>1</v>
      </c>
      <c r="D26" s="71">
        <v>1</v>
      </c>
      <c r="E26" s="33">
        <v>1</v>
      </c>
      <c r="F26" s="72" t="s">
        <v>76</v>
      </c>
      <c r="G26" s="31"/>
      <c r="H26" s="31"/>
      <c r="I26" s="69" t="s">
        <v>88</v>
      </c>
      <c r="J26" s="32" t="s">
        <v>78</v>
      </c>
    </row>
    <row r="27" spans="1:10" ht="21" customHeight="1" x14ac:dyDescent="0.55000000000000004">
      <c r="A27" s="33">
        <v>4</v>
      </c>
      <c r="B27" s="34" t="s">
        <v>37</v>
      </c>
      <c r="C27" s="70">
        <v>1</v>
      </c>
      <c r="D27" s="71">
        <v>1</v>
      </c>
      <c r="E27" s="33">
        <v>1</v>
      </c>
      <c r="F27" s="72" t="s">
        <v>79</v>
      </c>
      <c r="G27" s="31"/>
      <c r="H27" s="31"/>
      <c r="I27" s="69" t="s">
        <v>89</v>
      </c>
      <c r="J27" s="32" t="s">
        <v>86</v>
      </c>
    </row>
    <row r="28" spans="1:10" ht="21" customHeight="1" x14ac:dyDescent="0.55000000000000004">
      <c r="A28" s="33">
        <v>5</v>
      </c>
      <c r="B28" s="34" t="s">
        <v>38</v>
      </c>
      <c r="C28" s="70">
        <v>1</v>
      </c>
      <c r="D28" s="71">
        <v>1</v>
      </c>
      <c r="E28" s="33">
        <v>2</v>
      </c>
      <c r="F28" s="72" t="s">
        <v>81</v>
      </c>
      <c r="G28" s="31">
        <f t="shared" si="0"/>
        <v>1</v>
      </c>
      <c r="H28" s="31">
        <f t="shared" si="1"/>
        <v>1</v>
      </c>
      <c r="I28" s="69" t="s">
        <v>90</v>
      </c>
      <c r="J28" s="73" t="s">
        <v>87</v>
      </c>
    </row>
    <row r="29" spans="1:10" ht="21" customHeight="1" x14ac:dyDescent="0.55000000000000004">
      <c r="A29" s="33">
        <v>6</v>
      </c>
      <c r="B29" s="34" t="s">
        <v>39</v>
      </c>
      <c r="C29" s="70">
        <v>1</v>
      </c>
      <c r="D29" s="71">
        <v>1</v>
      </c>
      <c r="E29" s="33"/>
      <c r="F29" s="33"/>
      <c r="G29" s="31">
        <f t="shared" si="0"/>
        <v>-1</v>
      </c>
      <c r="H29" s="31">
        <f t="shared" si="1"/>
        <v>-1</v>
      </c>
      <c r="I29" s="69" t="s">
        <v>95</v>
      </c>
      <c r="J29" s="73" t="s">
        <v>88</v>
      </c>
    </row>
    <row r="30" spans="1:10" ht="21" customHeight="1" x14ac:dyDescent="0.55000000000000004">
      <c r="A30" s="33">
        <v>7</v>
      </c>
      <c r="B30" s="63" t="s">
        <v>40</v>
      </c>
      <c r="C30" s="77"/>
      <c r="D30" s="78"/>
      <c r="E30" s="33"/>
      <c r="F30" s="33"/>
      <c r="G30" s="31"/>
      <c r="H30" s="31"/>
      <c r="I30" s="69" t="s">
        <v>96</v>
      </c>
      <c r="J30" s="75" t="s">
        <v>89</v>
      </c>
    </row>
    <row r="31" spans="1:10" ht="21" customHeight="1" x14ac:dyDescent="0.55000000000000004">
      <c r="A31" s="33"/>
      <c r="B31" s="34" t="s">
        <v>41</v>
      </c>
      <c r="C31" s="70">
        <v>1</v>
      </c>
      <c r="D31" s="71">
        <v>1</v>
      </c>
      <c r="E31" s="33">
        <v>1</v>
      </c>
      <c r="F31" s="33"/>
      <c r="G31" s="31"/>
      <c r="H31" s="31"/>
      <c r="I31" s="69" t="s">
        <v>99</v>
      </c>
      <c r="J31" s="75" t="s">
        <v>90</v>
      </c>
    </row>
    <row r="32" spans="1:10" ht="21" customHeight="1" x14ac:dyDescent="0.55000000000000004">
      <c r="A32" s="33"/>
      <c r="B32" s="34" t="s">
        <v>42</v>
      </c>
      <c r="C32" s="70">
        <v>1</v>
      </c>
      <c r="D32" s="71">
        <v>1</v>
      </c>
      <c r="E32" s="33"/>
      <c r="F32" s="33"/>
      <c r="G32" s="31">
        <f t="shared" si="0"/>
        <v>-1</v>
      </c>
      <c r="H32" s="31">
        <f t="shared" si="1"/>
        <v>-1</v>
      </c>
      <c r="I32" s="69" t="s">
        <v>100</v>
      </c>
      <c r="J32" s="76" t="s">
        <v>95</v>
      </c>
    </row>
    <row r="33" spans="1:10" ht="21" customHeight="1" x14ac:dyDescent="0.55000000000000004">
      <c r="A33" s="33"/>
      <c r="B33" s="34" t="s">
        <v>43</v>
      </c>
      <c r="C33" s="70"/>
      <c r="D33" s="35"/>
      <c r="E33" s="33"/>
      <c r="F33" s="33"/>
      <c r="G33" s="31"/>
      <c r="H33" s="31"/>
      <c r="I33" s="69" t="s">
        <v>103</v>
      </c>
      <c r="J33" s="76" t="s">
        <v>96</v>
      </c>
    </row>
    <row r="34" spans="1:10" ht="21" customHeight="1" x14ac:dyDescent="0.55000000000000004">
      <c r="A34" s="33">
        <v>8</v>
      </c>
      <c r="B34" s="63" t="s">
        <v>44</v>
      </c>
      <c r="C34" s="77"/>
      <c r="D34" s="78"/>
      <c r="E34" s="33"/>
      <c r="F34" s="33"/>
      <c r="G34" s="31"/>
      <c r="H34" s="31"/>
      <c r="I34" s="31"/>
      <c r="J34" s="76" t="s">
        <v>99</v>
      </c>
    </row>
    <row r="35" spans="1:10" ht="21" customHeight="1" x14ac:dyDescent="0.55000000000000004">
      <c r="A35" s="33"/>
      <c r="B35" s="34" t="s">
        <v>45</v>
      </c>
      <c r="C35" s="70">
        <v>1</v>
      </c>
      <c r="D35" s="71">
        <v>1</v>
      </c>
      <c r="E35" s="33"/>
      <c r="F35" s="33"/>
      <c r="G35" s="31">
        <f t="shared" si="0"/>
        <v>-1</v>
      </c>
      <c r="H35" s="31">
        <f t="shared" si="1"/>
        <v>-1</v>
      </c>
      <c r="I35" s="31"/>
      <c r="J35" s="75" t="s">
        <v>100</v>
      </c>
    </row>
    <row r="36" spans="1:10" ht="21" customHeight="1" x14ac:dyDescent="0.55000000000000004">
      <c r="A36" s="33"/>
      <c r="B36" s="34" t="s">
        <v>46</v>
      </c>
      <c r="C36" s="70"/>
      <c r="D36" s="71"/>
      <c r="E36" s="33"/>
      <c r="F36" s="33"/>
      <c r="G36" s="31"/>
      <c r="H36" s="31"/>
      <c r="I36" s="31"/>
      <c r="J36" s="76" t="s">
        <v>103</v>
      </c>
    </row>
    <row r="37" spans="1:10" ht="21" customHeight="1" x14ac:dyDescent="0.55000000000000004">
      <c r="A37" s="33">
        <v>9</v>
      </c>
      <c r="B37" s="63" t="s">
        <v>47</v>
      </c>
      <c r="C37" s="77"/>
      <c r="D37" s="78"/>
      <c r="E37" s="33"/>
      <c r="F37" s="33"/>
      <c r="G37" s="31"/>
      <c r="H37" s="31"/>
      <c r="I37" s="31"/>
      <c r="J37" s="76" t="s">
        <v>82</v>
      </c>
    </row>
    <row r="38" spans="1:10" ht="21" customHeight="1" x14ac:dyDescent="0.55000000000000004">
      <c r="A38" s="33"/>
      <c r="B38" s="34" t="s">
        <v>48</v>
      </c>
      <c r="C38" s="70"/>
      <c r="D38" s="71"/>
      <c r="E38" s="33"/>
      <c r="F38" s="33"/>
      <c r="G38" s="31"/>
      <c r="H38" s="31"/>
      <c r="I38" s="31"/>
      <c r="J38" s="76" t="s">
        <v>83</v>
      </c>
    </row>
    <row r="39" spans="1:10" ht="21" customHeight="1" x14ac:dyDescent="0.55000000000000004">
      <c r="A39" s="33"/>
      <c r="B39" s="34" t="s">
        <v>49</v>
      </c>
      <c r="C39" s="70">
        <v>1</v>
      </c>
      <c r="D39" s="71">
        <v>1</v>
      </c>
      <c r="E39" s="33">
        <v>1</v>
      </c>
      <c r="F39" s="33"/>
      <c r="G39" s="31"/>
      <c r="H39" s="31"/>
      <c r="I39" s="31"/>
      <c r="J39" s="33"/>
    </row>
    <row r="40" spans="1:10" ht="21" customHeight="1" x14ac:dyDescent="0.55000000000000004">
      <c r="A40" s="39"/>
      <c r="B40" s="64" t="s">
        <v>50</v>
      </c>
      <c r="C40" s="79"/>
      <c r="D40" s="80"/>
      <c r="E40" s="39"/>
      <c r="F40" s="39"/>
      <c r="G40" s="31"/>
      <c r="H40" s="31"/>
      <c r="I40" s="41"/>
      <c r="J40" s="39"/>
    </row>
    <row r="41" spans="1:10" ht="21" customHeight="1" x14ac:dyDescent="0.55000000000000004">
      <c r="A41" s="33">
        <v>10</v>
      </c>
      <c r="B41" s="63" t="s">
        <v>51</v>
      </c>
      <c r="C41" s="74"/>
      <c r="D41" s="37"/>
      <c r="E41" s="33"/>
      <c r="F41" s="33"/>
      <c r="G41" s="31"/>
      <c r="H41" s="31"/>
      <c r="I41" s="42"/>
      <c r="J41" s="33"/>
    </row>
    <row r="42" spans="1:10" ht="21" customHeight="1" x14ac:dyDescent="0.55000000000000004">
      <c r="A42" s="33"/>
      <c r="B42" s="34" t="s">
        <v>52</v>
      </c>
      <c r="C42" s="70"/>
      <c r="D42" s="71"/>
      <c r="E42" s="33"/>
      <c r="F42" s="33"/>
      <c r="G42" s="31"/>
      <c r="H42" s="31"/>
      <c r="I42" s="31"/>
      <c r="J42" s="33"/>
    </row>
    <row r="43" spans="1:10" ht="21" customHeight="1" x14ac:dyDescent="0.55000000000000004">
      <c r="A43" s="33"/>
      <c r="B43" s="34" t="s">
        <v>53</v>
      </c>
      <c r="C43" s="70"/>
      <c r="D43" s="71"/>
      <c r="E43" s="33"/>
      <c r="F43" s="33"/>
      <c r="G43" s="36"/>
      <c r="H43" s="36"/>
      <c r="I43" s="31"/>
      <c r="J43" s="33"/>
    </row>
    <row r="44" spans="1:10" ht="21" customHeight="1" x14ac:dyDescent="0.55000000000000004">
      <c r="A44" s="33"/>
      <c r="B44" s="34" t="s">
        <v>54</v>
      </c>
      <c r="C44" s="70"/>
      <c r="D44" s="71"/>
      <c r="E44" s="33"/>
      <c r="F44" s="33"/>
      <c r="G44" s="36"/>
      <c r="H44" s="36"/>
      <c r="I44" s="31"/>
      <c r="J44" s="33"/>
    </row>
    <row r="45" spans="1:10" ht="21" customHeight="1" x14ac:dyDescent="0.55000000000000004">
      <c r="A45" s="33">
        <v>11</v>
      </c>
      <c r="B45" s="65" t="s">
        <v>55</v>
      </c>
      <c r="C45" s="65"/>
      <c r="D45" s="37"/>
      <c r="E45" s="33"/>
      <c r="F45" s="33"/>
      <c r="G45" s="36"/>
      <c r="H45" s="36"/>
      <c r="I45" s="31"/>
      <c r="J45" s="33"/>
    </row>
    <row r="46" spans="1:10" ht="21" customHeight="1" x14ac:dyDescent="0.55000000000000004">
      <c r="A46" s="33"/>
      <c r="B46" s="43" t="s">
        <v>56</v>
      </c>
      <c r="C46" s="43"/>
      <c r="D46" s="44"/>
      <c r="E46" s="33"/>
      <c r="F46" s="33"/>
      <c r="G46" s="36"/>
      <c r="H46" s="36"/>
      <c r="I46" s="31"/>
      <c r="J46" s="33"/>
    </row>
    <row r="47" spans="1:10" ht="21" customHeight="1" x14ac:dyDescent="0.55000000000000004">
      <c r="A47" s="33"/>
      <c r="B47" s="43" t="s">
        <v>57</v>
      </c>
      <c r="C47" s="43"/>
      <c r="D47" s="44"/>
      <c r="E47" s="33"/>
      <c r="F47" s="33"/>
      <c r="G47" s="36"/>
      <c r="H47" s="36"/>
      <c r="I47" s="31"/>
      <c r="J47" s="33"/>
    </row>
    <row r="48" spans="1:10" ht="21" customHeight="1" x14ac:dyDescent="0.55000000000000004">
      <c r="A48" s="33"/>
      <c r="B48" s="43" t="s">
        <v>58</v>
      </c>
      <c r="C48" s="43"/>
      <c r="D48" s="44"/>
      <c r="E48" s="33"/>
      <c r="F48" s="33"/>
      <c r="G48" s="36"/>
      <c r="H48" s="36"/>
      <c r="I48" s="31"/>
      <c r="J48" s="33"/>
    </row>
    <row r="49" spans="1:10" ht="21" customHeight="1" x14ac:dyDescent="0.55000000000000004">
      <c r="A49" s="45"/>
      <c r="B49" s="46"/>
      <c r="C49" s="46"/>
      <c r="D49" s="45"/>
      <c r="E49" s="39"/>
      <c r="F49" s="39"/>
      <c r="G49" s="39"/>
      <c r="H49" s="39"/>
      <c r="I49" s="39"/>
      <c r="J49" s="47"/>
    </row>
    <row r="50" spans="1:10" ht="21" customHeight="1" x14ac:dyDescent="0.55000000000000004">
      <c r="A50" s="48"/>
      <c r="B50" s="49" t="s">
        <v>59</v>
      </c>
      <c r="C50" s="49">
        <f>SUM(C24:C49)</f>
        <v>10</v>
      </c>
      <c r="D50" s="50">
        <f>SUM(D24:D49)</f>
        <v>10</v>
      </c>
      <c r="E50" s="50">
        <f>SUM(E24:E49)</f>
        <v>9</v>
      </c>
      <c r="F50" s="50">
        <v>1</v>
      </c>
      <c r="G50" s="50"/>
      <c r="H50" s="50"/>
      <c r="I50" s="50"/>
      <c r="J50" s="50"/>
    </row>
    <row r="51" spans="1:10" s="2" customFormat="1" ht="11.25" customHeight="1" x14ac:dyDescent="0.55000000000000004">
      <c r="A51" s="1"/>
      <c r="B51" s="1"/>
      <c r="C51" s="1"/>
      <c r="D51" s="1"/>
      <c r="F51" s="51"/>
      <c r="G51" s="51"/>
      <c r="H51" s="51"/>
      <c r="I51" s="51"/>
    </row>
    <row r="52" spans="1:10" s="2" customFormat="1" ht="21" customHeight="1" x14ac:dyDescent="0.55000000000000004">
      <c r="A52" s="52"/>
      <c r="B52" s="1"/>
      <c r="C52" s="1"/>
      <c r="D52" s="1"/>
    </row>
  </sheetData>
  <mergeCells count="25">
    <mergeCell ref="J18:J22"/>
    <mergeCell ref="E19:F20"/>
    <mergeCell ref="G19:H21"/>
    <mergeCell ref="B21:B22"/>
    <mergeCell ref="C21:C22"/>
    <mergeCell ref="E18:H18"/>
    <mergeCell ref="I18:I22"/>
    <mergeCell ref="B23:C23"/>
    <mergeCell ref="C16:D16"/>
    <mergeCell ref="A18:A22"/>
    <mergeCell ref="B18:C20"/>
    <mergeCell ref="D18:D22"/>
    <mergeCell ref="C15:D15"/>
    <mergeCell ref="A1:J1"/>
    <mergeCell ref="A2:J2"/>
    <mergeCell ref="A3:J3"/>
    <mergeCell ref="A4:J4"/>
    <mergeCell ref="A5:J5"/>
    <mergeCell ref="C7:D7"/>
    <mergeCell ref="F7:I7"/>
    <mergeCell ref="C9:D9"/>
    <mergeCell ref="C10:D10"/>
    <mergeCell ref="C11:D11"/>
    <mergeCell ref="C12:D12"/>
    <mergeCell ref="C14:D14"/>
  </mergeCells>
  <printOptions horizontalCentered="1"/>
  <pageMargins left="0.23622047244094491" right="0.11811023622047245" top="0.35433070866141736" bottom="0.35433070866141736" header="0.31496062992125984" footer="0.31496062992125984"/>
  <pageSetup paperSize="9" scale="69" orientation="portrait" r:id="rId1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G105"/>
  <sheetViews>
    <sheetView topLeftCell="AF1" zoomScale="92" zoomScaleNormal="92" workbookViewId="0">
      <pane ySplit="8" topLeftCell="A85" activePane="bottomLeft" state="frozen"/>
      <selection pane="bottomLeft" activeCell="B89" sqref="B89:CF89"/>
    </sheetView>
  </sheetViews>
  <sheetFormatPr defaultColWidth="8.75" defaultRowHeight="21.75" x14ac:dyDescent="0.5"/>
  <cols>
    <col min="1" max="1" width="3.5" style="126" customWidth="1"/>
    <col min="2" max="2" width="9" style="126" customWidth="1"/>
    <col min="3" max="3" width="15.875" style="126" customWidth="1"/>
    <col min="4" max="4" width="9.625" style="126" customWidth="1"/>
    <col min="5" max="5" width="7.5" style="126" customWidth="1"/>
    <col min="6" max="6" width="7.75" style="126" customWidth="1"/>
    <col min="7" max="7" width="15.125" style="126" customWidth="1"/>
    <col min="8" max="8" width="13.25" style="126" customWidth="1"/>
    <col min="9" max="9" width="9.375" style="126" customWidth="1"/>
    <col min="10" max="10" width="7.25" style="126" customWidth="1"/>
    <col min="11" max="11" width="10.125" style="126" customWidth="1"/>
    <col min="12" max="12" width="4.625" style="126" customWidth="1"/>
    <col min="13" max="17" width="3.75" style="126" customWidth="1"/>
    <col min="18" max="19" width="4.125" style="126" customWidth="1"/>
    <col min="20" max="31" width="3.75" style="126" customWidth="1"/>
    <col min="32" max="33" width="4.25" style="126" customWidth="1"/>
    <col min="34" max="45" width="3.75" style="126" customWidth="1"/>
    <col min="46" max="47" width="5.625" style="126" customWidth="1"/>
    <col min="48" max="55" width="4.25" style="126" customWidth="1"/>
    <col min="56" max="59" width="4.25" style="126" hidden="1" customWidth="1"/>
    <col min="60" max="60" width="7.25" style="126" hidden="1" customWidth="1"/>
    <col min="61" max="62" width="5.75" style="187" hidden="1" customWidth="1"/>
    <col min="63" max="64" width="4.75" style="126" hidden="1" customWidth="1"/>
    <col min="65" max="68" width="4.5" style="126" customWidth="1"/>
    <col min="69" max="71" width="4.875" style="126" customWidth="1"/>
    <col min="72" max="72" width="5.25" style="126" customWidth="1"/>
    <col min="73" max="77" width="4.25" style="126" customWidth="1"/>
    <col min="78" max="79" width="6" style="126" customWidth="1"/>
    <col min="80" max="80" width="4.5" style="126" customWidth="1"/>
    <col min="81" max="84" width="4.25" style="126" customWidth="1"/>
    <col min="85" max="85" width="4" style="126" customWidth="1"/>
    <col min="86" max="96" width="3.25" style="126" customWidth="1"/>
    <col min="97" max="16384" width="8.75" style="126"/>
  </cols>
  <sheetData>
    <row r="1" spans="1:84" ht="27" customHeight="1" x14ac:dyDescent="0.5">
      <c r="A1" s="186" t="s">
        <v>208</v>
      </c>
    </row>
    <row r="2" spans="1:84" ht="27" customHeight="1" x14ac:dyDescent="0.5">
      <c r="A2" s="186" t="s">
        <v>209</v>
      </c>
    </row>
    <row r="3" spans="1:84" ht="11.25" customHeight="1" x14ac:dyDescent="0.6">
      <c r="A3" s="188"/>
    </row>
    <row r="4" spans="1:84" s="190" customFormat="1" ht="26.25" x14ac:dyDescent="0.55000000000000004">
      <c r="A4" s="189" t="s">
        <v>210</v>
      </c>
      <c r="BI4" s="191"/>
      <c r="BJ4" s="191"/>
    </row>
    <row r="5" spans="1:84" ht="7.15" customHeight="1" x14ac:dyDescent="0.5"/>
    <row r="6" spans="1:84" ht="27.6" customHeight="1" x14ac:dyDescent="0.5">
      <c r="A6" s="283" t="s">
        <v>211</v>
      </c>
      <c r="B6" s="283" t="s">
        <v>212</v>
      </c>
      <c r="C6" s="316" t="s">
        <v>107</v>
      </c>
      <c r="D6" s="316" t="s">
        <v>213</v>
      </c>
      <c r="E6" s="322" t="s">
        <v>113</v>
      </c>
      <c r="F6" s="316" t="s">
        <v>115</v>
      </c>
      <c r="G6" s="316" t="s">
        <v>214</v>
      </c>
      <c r="H6" s="316" t="s">
        <v>215</v>
      </c>
      <c r="I6" s="307" t="s">
        <v>216</v>
      </c>
      <c r="J6" s="307" t="s">
        <v>217</v>
      </c>
      <c r="K6" s="283" t="s">
        <v>218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8"/>
      <c r="AU6" s="318"/>
      <c r="AV6" s="292" t="s">
        <v>219</v>
      </c>
      <c r="AW6" s="293"/>
      <c r="AX6" s="293"/>
      <c r="AY6" s="293"/>
      <c r="AZ6" s="293"/>
      <c r="BA6" s="293"/>
      <c r="BB6" s="293"/>
      <c r="BC6" s="294"/>
      <c r="BD6" s="307" t="s">
        <v>220</v>
      </c>
      <c r="BE6" s="307"/>
      <c r="BF6" s="307"/>
      <c r="BG6" s="307"/>
      <c r="BH6" s="307"/>
      <c r="BI6" s="308" t="s">
        <v>221</v>
      </c>
      <c r="BJ6" s="309"/>
      <c r="BK6" s="290" t="s">
        <v>222</v>
      </c>
      <c r="BL6" s="290" t="s">
        <v>223</v>
      </c>
      <c r="BM6" s="310" t="s">
        <v>224</v>
      </c>
      <c r="BN6" s="311"/>
      <c r="BO6" s="311"/>
      <c r="BP6" s="312"/>
      <c r="BQ6" s="295" t="s">
        <v>225</v>
      </c>
      <c r="BR6" s="296"/>
      <c r="BS6" s="296"/>
      <c r="BT6" s="297"/>
      <c r="BU6" s="301" t="s">
        <v>226</v>
      </c>
      <c r="BV6" s="302"/>
      <c r="BW6" s="301" t="s">
        <v>227</v>
      </c>
      <c r="BX6" s="302"/>
      <c r="BY6" s="302"/>
      <c r="BZ6" s="303" t="s">
        <v>228</v>
      </c>
      <c r="CA6" s="304"/>
      <c r="CB6" s="305" t="s">
        <v>229</v>
      </c>
      <c r="CC6" s="287" t="s">
        <v>230</v>
      </c>
      <c r="CD6" s="288"/>
      <c r="CE6" s="288"/>
      <c r="CF6" s="288"/>
    </row>
    <row r="7" spans="1:84" ht="37.9" customHeight="1" x14ac:dyDescent="0.55000000000000004">
      <c r="A7" s="316"/>
      <c r="B7" s="307"/>
      <c r="C7" s="316"/>
      <c r="D7" s="316"/>
      <c r="E7" s="316"/>
      <c r="F7" s="316"/>
      <c r="G7" s="316"/>
      <c r="H7" s="316"/>
      <c r="I7" s="307"/>
      <c r="J7" s="307"/>
      <c r="K7" s="307"/>
      <c r="L7" s="319" t="s">
        <v>141</v>
      </c>
      <c r="M7" s="320"/>
      <c r="N7" s="319" t="s">
        <v>144</v>
      </c>
      <c r="O7" s="320"/>
      <c r="P7" s="319" t="s">
        <v>146</v>
      </c>
      <c r="Q7" s="320"/>
      <c r="R7" s="321" t="s">
        <v>148</v>
      </c>
      <c r="S7" s="321"/>
      <c r="T7" s="288" t="s">
        <v>151</v>
      </c>
      <c r="U7" s="288"/>
      <c r="V7" s="288" t="s">
        <v>153</v>
      </c>
      <c r="W7" s="288"/>
      <c r="X7" s="288" t="s">
        <v>155</v>
      </c>
      <c r="Y7" s="288"/>
      <c r="Z7" s="288" t="s">
        <v>157</v>
      </c>
      <c r="AA7" s="288"/>
      <c r="AB7" s="288" t="s">
        <v>159</v>
      </c>
      <c r="AC7" s="288"/>
      <c r="AD7" s="288" t="s">
        <v>161</v>
      </c>
      <c r="AE7" s="288"/>
      <c r="AF7" s="321" t="s">
        <v>231</v>
      </c>
      <c r="AG7" s="321"/>
      <c r="AH7" s="288" t="s">
        <v>166</v>
      </c>
      <c r="AI7" s="288"/>
      <c r="AJ7" s="288" t="s">
        <v>169</v>
      </c>
      <c r="AK7" s="288"/>
      <c r="AL7" s="288" t="s">
        <v>171</v>
      </c>
      <c r="AM7" s="288"/>
      <c r="AN7" s="288" t="s">
        <v>173</v>
      </c>
      <c r="AO7" s="288"/>
      <c r="AP7" s="288" t="s">
        <v>174</v>
      </c>
      <c r="AQ7" s="288"/>
      <c r="AR7" s="288" t="s">
        <v>175</v>
      </c>
      <c r="AS7" s="288"/>
      <c r="AT7" s="291" t="s">
        <v>232</v>
      </c>
      <c r="AU7" s="291"/>
      <c r="AV7" s="292" t="s">
        <v>142</v>
      </c>
      <c r="AW7" s="293"/>
      <c r="AX7" s="293"/>
      <c r="AY7" s="294"/>
      <c r="AZ7" s="292" t="s">
        <v>145</v>
      </c>
      <c r="BA7" s="293"/>
      <c r="BB7" s="293"/>
      <c r="BC7" s="294"/>
      <c r="BD7" s="307"/>
      <c r="BE7" s="307"/>
      <c r="BF7" s="307"/>
      <c r="BG7" s="307"/>
      <c r="BH7" s="307"/>
      <c r="BI7" s="290" t="s">
        <v>233</v>
      </c>
      <c r="BJ7" s="290" t="s">
        <v>234</v>
      </c>
      <c r="BK7" s="290"/>
      <c r="BL7" s="290"/>
      <c r="BM7" s="313"/>
      <c r="BN7" s="314"/>
      <c r="BO7" s="314"/>
      <c r="BP7" s="315"/>
      <c r="BQ7" s="298"/>
      <c r="BR7" s="299"/>
      <c r="BS7" s="299"/>
      <c r="BT7" s="300"/>
      <c r="BU7" s="283" t="s">
        <v>235</v>
      </c>
      <c r="BV7" s="283" t="s">
        <v>236</v>
      </c>
      <c r="BW7" s="307" t="s">
        <v>237</v>
      </c>
      <c r="BX7" s="283" t="s">
        <v>238</v>
      </c>
      <c r="BY7" s="283" t="s">
        <v>239</v>
      </c>
      <c r="BZ7" s="284" t="s">
        <v>240</v>
      </c>
      <c r="CA7" s="285" t="s">
        <v>241</v>
      </c>
      <c r="CB7" s="306"/>
      <c r="CC7" s="287" t="s">
        <v>242</v>
      </c>
      <c r="CD7" s="288"/>
      <c r="CE7" s="289" t="s">
        <v>243</v>
      </c>
      <c r="CF7" s="290" t="s">
        <v>244</v>
      </c>
    </row>
    <row r="8" spans="1:84" ht="43.15" customHeight="1" x14ac:dyDescent="0.55000000000000004">
      <c r="A8" s="316"/>
      <c r="B8" s="307"/>
      <c r="C8" s="316"/>
      <c r="D8" s="316"/>
      <c r="E8" s="316"/>
      <c r="F8" s="316"/>
      <c r="G8" s="316"/>
      <c r="H8" s="316"/>
      <c r="I8" s="307"/>
      <c r="J8" s="307"/>
      <c r="K8" s="307"/>
      <c r="L8" s="193" t="s">
        <v>245</v>
      </c>
      <c r="M8" s="196" t="s">
        <v>4</v>
      </c>
      <c r="N8" s="193" t="s">
        <v>245</v>
      </c>
      <c r="O8" s="196" t="s">
        <v>4</v>
      </c>
      <c r="P8" s="193" t="s">
        <v>245</v>
      </c>
      <c r="Q8" s="196" t="s">
        <v>4</v>
      </c>
      <c r="R8" s="195" t="s">
        <v>245</v>
      </c>
      <c r="S8" s="197" t="s">
        <v>4</v>
      </c>
      <c r="T8" s="194" t="s">
        <v>245</v>
      </c>
      <c r="U8" s="198" t="s">
        <v>4</v>
      </c>
      <c r="V8" s="193" t="s">
        <v>245</v>
      </c>
      <c r="W8" s="198" t="s">
        <v>4</v>
      </c>
      <c r="X8" s="193" t="s">
        <v>245</v>
      </c>
      <c r="Y8" s="198" t="s">
        <v>4</v>
      </c>
      <c r="Z8" s="193" t="s">
        <v>245</v>
      </c>
      <c r="AA8" s="198" t="s">
        <v>4</v>
      </c>
      <c r="AB8" s="193" t="s">
        <v>245</v>
      </c>
      <c r="AC8" s="198" t="s">
        <v>4</v>
      </c>
      <c r="AD8" s="193" t="s">
        <v>245</v>
      </c>
      <c r="AE8" s="198" t="s">
        <v>4</v>
      </c>
      <c r="AF8" s="195" t="s">
        <v>245</v>
      </c>
      <c r="AG8" s="197" t="s">
        <v>4</v>
      </c>
      <c r="AH8" s="193" t="s">
        <v>245</v>
      </c>
      <c r="AI8" s="199" t="s">
        <v>4</v>
      </c>
      <c r="AJ8" s="193" t="s">
        <v>245</v>
      </c>
      <c r="AK8" s="199" t="s">
        <v>4</v>
      </c>
      <c r="AL8" s="193" t="s">
        <v>245</v>
      </c>
      <c r="AM8" s="199" t="s">
        <v>4</v>
      </c>
      <c r="AN8" s="193" t="s">
        <v>245</v>
      </c>
      <c r="AO8" s="199" t="s">
        <v>4</v>
      </c>
      <c r="AP8" s="193" t="s">
        <v>245</v>
      </c>
      <c r="AQ8" s="199" t="s">
        <v>4</v>
      </c>
      <c r="AR8" s="193" t="s">
        <v>245</v>
      </c>
      <c r="AS8" s="199" t="s">
        <v>4</v>
      </c>
      <c r="AT8" s="200" t="s">
        <v>245</v>
      </c>
      <c r="AU8" s="201" t="s">
        <v>4</v>
      </c>
      <c r="AV8" s="193" t="s">
        <v>246</v>
      </c>
      <c r="AW8" s="193" t="s">
        <v>247</v>
      </c>
      <c r="AX8" s="193" t="s">
        <v>138</v>
      </c>
      <c r="AY8" s="202" t="s">
        <v>139</v>
      </c>
      <c r="AZ8" s="203" t="s">
        <v>246</v>
      </c>
      <c r="BA8" s="203" t="s">
        <v>247</v>
      </c>
      <c r="BB8" s="203" t="s">
        <v>138</v>
      </c>
      <c r="BC8" s="202" t="s">
        <v>139</v>
      </c>
      <c r="BD8" s="193" t="s">
        <v>246</v>
      </c>
      <c r="BE8" s="193" t="s">
        <v>247</v>
      </c>
      <c r="BF8" s="193" t="s">
        <v>138</v>
      </c>
      <c r="BG8" s="193" t="s">
        <v>139</v>
      </c>
      <c r="BH8" s="193" t="s">
        <v>248</v>
      </c>
      <c r="BI8" s="290"/>
      <c r="BJ8" s="290"/>
      <c r="BK8" s="290"/>
      <c r="BL8" s="290"/>
      <c r="BM8" s="193" t="s">
        <v>246</v>
      </c>
      <c r="BN8" s="193" t="s">
        <v>247</v>
      </c>
      <c r="BO8" s="193" t="s">
        <v>138</v>
      </c>
      <c r="BP8" s="193" t="s">
        <v>139</v>
      </c>
      <c r="BQ8" s="202" t="s">
        <v>246</v>
      </c>
      <c r="BR8" s="202" t="s">
        <v>247</v>
      </c>
      <c r="BS8" s="202" t="s">
        <v>138</v>
      </c>
      <c r="BT8" s="204" t="s">
        <v>139</v>
      </c>
      <c r="BU8" s="307"/>
      <c r="BV8" s="283"/>
      <c r="BW8" s="307"/>
      <c r="BX8" s="307"/>
      <c r="BY8" s="283"/>
      <c r="BZ8" s="284"/>
      <c r="CA8" s="286"/>
      <c r="CB8" s="306"/>
      <c r="CC8" s="205">
        <v>15000</v>
      </c>
      <c r="CD8" s="206">
        <v>9000</v>
      </c>
      <c r="CE8" s="289"/>
      <c r="CF8" s="290"/>
    </row>
    <row r="9" spans="1:84" ht="15" customHeight="1" x14ac:dyDescent="0.55000000000000004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193"/>
      <c r="M9" s="196"/>
      <c r="N9" s="193"/>
      <c r="O9" s="196"/>
      <c r="P9" s="193"/>
      <c r="Q9" s="196"/>
      <c r="R9" s="202"/>
      <c r="S9" s="208"/>
      <c r="T9" s="194"/>
      <c r="U9" s="198"/>
      <c r="V9" s="193"/>
      <c r="W9" s="198"/>
      <c r="X9" s="193"/>
      <c r="Y9" s="198"/>
      <c r="Z9" s="193"/>
      <c r="AA9" s="198"/>
      <c r="AB9" s="193"/>
      <c r="AC9" s="198"/>
      <c r="AD9" s="193"/>
      <c r="AE9" s="198"/>
      <c r="AF9" s="202"/>
      <c r="AG9" s="208"/>
      <c r="AH9" s="193"/>
      <c r="AI9" s="199"/>
      <c r="AJ9" s="193"/>
      <c r="AK9" s="199"/>
      <c r="AL9" s="193"/>
      <c r="AM9" s="199"/>
      <c r="AN9" s="193"/>
      <c r="AO9" s="199"/>
      <c r="AP9" s="193"/>
      <c r="AQ9" s="199"/>
      <c r="AR9" s="193"/>
      <c r="AS9" s="199"/>
      <c r="AT9" s="200"/>
      <c r="AU9" s="201"/>
      <c r="AV9" s="193"/>
      <c r="AW9" s="193"/>
      <c r="AX9" s="193"/>
      <c r="AY9" s="202"/>
      <c r="AZ9" s="203"/>
      <c r="BA9" s="203"/>
      <c r="BB9" s="203"/>
      <c r="BC9" s="202"/>
      <c r="BD9" s="193"/>
      <c r="BE9" s="193"/>
      <c r="BF9" s="193"/>
      <c r="BG9" s="193"/>
      <c r="BH9" s="193"/>
      <c r="BI9" s="193"/>
      <c r="BJ9" s="193"/>
      <c r="BK9" s="209"/>
      <c r="BL9" s="209"/>
      <c r="BM9" s="193"/>
      <c r="BN9" s="193"/>
      <c r="BO9" s="193"/>
      <c r="BP9" s="193"/>
      <c r="BQ9" s="193"/>
      <c r="BR9" s="193"/>
      <c r="BS9" s="193"/>
      <c r="BT9" s="210"/>
      <c r="BU9" s="207"/>
      <c r="BV9" s="207"/>
      <c r="BW9" s="207"/>
      <c r="BX9" s="207"/>
      <c r="BY9" s="207"/>
      <c r="BZ9" s="211"/>
      <c r="CA9" s="212"/>
      <c r="CB9" s="207"/>
      <c r="CC9" s="193"/>
      <c r="CD9" s="193"/>
      <c r="CE9" s="193"/>
      <c r="CF9" s="193"/>
    </row>
    <row r="10" spans="1:84" ht="24" customHeight="1" x14ac:dyDescent="0.55000000000000004">
      <c r="A10" s="193">
        <v>1</v>
      </c>
      <c r="B10" s="193">
        <v>71020001</v>
      </c>
      <c r="C10" s="207" t="s">
        <v>249</v>
      </c>
      <c r="D10" s="207" t="s">
        <v>250</v>
      </c>
      <c r="E10" s="193" t="s">
        <v>251</v>
      </c>
      <c r="F10" s="193" t="s">
        <v>252</v>
      </c>
      <c r="G10" s="193" t="s">
        <v>201</v>
      </c>
      <c r="H10" s="213" t="s">
        <v>253</v>
      </c>
      <c r="I10" s="193"/>
      <c r="J10" s="214" t="s">
        <v>254</v>
      </c>
      <c r="K10" s="215" t="s">
        <v>255</v>
      </c>
      <c r="L10" s="216">
        <v>0</v>
      </c>
      <c r="M10" s="217">
        <f t="shared" ref="M10:M73" si="0">IF(L10=0,0,IF(L10&lt;10,1,IF(MOD(L10,30)&lt;10,ROUNDDOWN(L10/30,0),ROUNDUP(L10/30,0))))</f>
        <v>0</v>
      </c>
      <c r="N10" s="216">
        <v>8</v>
      </c>
      <c r="O10" s="217">
        <f t="shared" ref="O10:O73" si="1">IF(N10=0,0,IF(N10&lt;10,1,IF(MOD(N10,30)&lt;10,ROUNDDOWN(N10/30,0),ROUNDUP(N10/30,0))))</f>
        <v>1</v>
      </c>
      <c r="P10" s="216">
        <v>18</v>
      </c>
      <c r="Q10" s="217">
        <f t="shared" ref="Q10:Q73" si="2">IF(P10=0,0,IF(P10&lt;10,1,IF(MOD(P10,30)&lt;10,ROUNDDOWN(P10/30,0),ROUNDUP(P10/30,0))))</f>
        <v>1</v>
      </c>
      <c r="R10" s="202">
        <f t="shared" ref="R10:S41" si="3">SUM(L10,N10,P10)</f>
        <v>26</v>
      </c>
      <c r="S10" s="218">
        <f t="shared" si="3"/>
        <v>2</v>
      </c>
      <c r="T10" s="216">
        <v>9</v>
      </c>
      <c r="U10" s="219">
        <f t="shared" ref="U10:U73" si="4">IF(T10=0,0,IF(T10&lt;10,1,IF(MOD(T10,30)&lt;10,ROUNDDOWN(T10/30,0),ROUNDUP(T10/30,0))))</f>
        <v>1</v>
      </c>
      <c r="V10" s="216">
        <v>7</v>
      </c>
      <c r="W10" s="219">
        <f t="shared" ref="W10:W73" si="5">IF(V10=0,0,IF(V10&lt;10,1,IF(MOD(V10,30)&lt;10,ROUNDDOWN(V10/30,0),ROUNDUP(V10/30,0))))</f>
        <v>1</v>
      </c>
      <c r="X10" s="216">
        <v>13</v>
      </c>
      <c r="Y10" s="219">
        <f t="shared" ref="Y10:Y73" si="6">IF(X10=0,0,IF(X10&lt;10,1,IF(MOD(X10,30)&lt;10,ROUNDDOWN(X10/30,0),ROUNDUP(X10/30,0))))</f>
        <v>1</v>
      </c>
      <c r="Z10" s="216">
        <v>8</v>
      </c>
      <c r="AA10" s="219">
        <f t="shared" ref="AA10:AA73" si="7">IF(Z10=0,0,IF(Z10&lt;10,1,IF(MOD(Z10,30)&lt;10,ROUNDDOWN(Z10/30,0),ROUNDUP(Z10/30,0))))</f>
        <v>1</v>
      </c>
      <c r="AB10" s="216">
        <v>16</v>
      </c>
      <c r="AC10" s="219">
        <f t="shared" ref="AC10:AC73" si="8">IF(AB10=0,0,IF(AB10&lt;10,1,IF(MOD(AB10,30)&lt;10,ROUNDDOWN(AB10/30,0),ROUNDUP(AB10/30,0))))</f>
        <v>1</v>
      </c>
      <c r="AD10" s="216">
        <v>15</v>
      </c>
      <c r="AE10" s="219">
        <f t="shared" ref="AE10:AE73" si="9">IF(AD10=0,0,IF(AD10&lt;10,1,IF(MOD(AD10,30)&lt;10,ROUNDDOWN(AD10/30,0),ROUNDUP(AD10/30,0))))</f>
        <v>1</v>
      </c>
      <c r="AF10" s="202">
        <f t="shared" ref="AF10:AG41" si="10">SUM(T10,V10,X10,Z10,AB10,AD10)</f>
        <v>68</v>
      </c>
      <c r="AG10" s="218">
        <f t="shared" si="10"/>
        <v>6</v>
      </c>
      <c r="AH10" s="216">
        <v>0</v>
      </c>
      <c r="AI10" s="220">
        <f t="shared" ref="AI10:AI73" si="11">IF(AH10=0,0,IF(AH10&lt;10,1,IF(MOD(AH10,35)&lt;10,ROUNDDOWN(AH10/35,0),ROUNDUP(AH10/35,0))))</f>
        <v>0</v>
      </c>
      <c r="AJ10" s="216">
        <v>0</v>
      </c>
      <c r="AK10" s="220">
        <f t="shared" ref="AK10:AK73" si="12">IF(AJ10=0,0,IF(AJ10&lt;10,1,IF(MOD(AJ10,35)&lt;10,ROUNDDOWN(AJ10/35,0),ROUNDUP(AJ10/35,0))))</f>
        <v>0</v>
      </c>
      <c r="AL10" s="216">
        <v>0</v>
      </c>
      <c r="AM10" s="220">
        <f t="shared" ref="AM10:AM73" si="13">IF(AL10=0,0,IF(AL10&lt;10,1,IF(MOD(AL10,35)&lt;10,ROUNDDOWN(AL10/35,0),ROUNDUP(AL10/35,0))))</f>
        <v>0</v>
      </c>
      <c r="AN10" s="216">
        <v>0</v>
      </c>
      <c r="AO10" s="220">
        <f t="shared" ref="AO10:AO73" si="14">IF(AN10=0,0,IF(AN10&lt;10,1,IF(MOD(AN10,35)&lt;10,ROUNDDOWN(AN10/35,0),ROUNDUP(AN10/35,0))))</f>
        <v>0</v>
      </c>
      <c r="AP10" s="216">
        <v>0</v>
      </c>
      <c r="AQ10" s="220">
        <f t="shared" ref="AQ10:AQ73" si="15">IF(AP10=0,0,IF(AP10&lt;10,1,IF(MOD(AP10,35)&lt;10,ROUNDDOWN(AP10/35,0),ROUNDUP(AP10/35,0))))</f>
        <v>0</v>
      </c>
      <c r="AR10" s="216">
        <v>0</v>
      </c>
      <c r="AS10" s="220">
        <f t="shared" ref="AS10:AS73" si="16">IF(AR10=0,0,IF(AR10&lt;10,1,IF(MOD(AR10,35)&lt;10,ROUNDDOWN(AR10/35,0),ROUNDUP(AR10/35,0))))</f>
        <v>0</v>
      </c>
      <c r="AT10" s="200">
        <f t="shared" ref="AT10:AU41" si="17">SUM(L10,N10,P10,T10,V10,X10,Z10,AB10,AD10,AH10,AJ10,AL10,AN10,AP10,AR10)</f>
        <v>94</v>
      </c>
      <c r="AU10" s="201">
        <f t="shared" si="17"/>
        <v>8</v>
      </c>
      <c r="AV10" s="192">
        <v>1</v>
      </c>
      <c r="AW10" s="192"/>
      <c r="AX10" s="192">
        <v>7</v>
      </c>
      <c r="AY10" s="202">
        <f t="shared" ref="AY10:AY73" si="18">SUM(AV10:AX10)</f>
        <v>8</v>
      </c>
      <c r="AZ10" s="203">
        <f t="shared" ref="AZ10:AZ73" si="19">IF(AT10&lt;=0,0,IF(AND(AT10&lt;=40,OR(K10="ป.ปกติ",K10="",K10="คลิกเลือกลักษณะพื้นที่สถานศึกษา")),0,1))</f>
        <v>1</v>
      </c>
      <c r="BA10" s="203">
        <f t="shared" ref="BA10:BA73" si="20">IF(AT10&lt;=119,0,IF(AT10&lt;=719,1,IF(AT10&lt;=1079,2,IF(AT10&lt;=1679,3,4))))</f>
        <v>0</v>
      </c>
      <c r="BB10" s="203">
        <f t="shared" ref="BB10:BB51" si="21">IF(AND(AT10&lt;=119,AF10+R10&gt;0,R10+AF10&lt;=40),"กรอก",ROUND((IF(AT10&lt;1,0,IF(AND(AT10&lt;=119,R10+AF10&lt;=80,R10+AF10&gt;40),6,IF(AND(AT10&lt;=119,R10+AF10&lt;=119,R10+AF10&gt;80),8,((S10*20)/20)+((AG10*25)/20)))))+SUM(AI10,AK10,AM10)*30/20+(SUM(AO10,AQ10,AS10)*35)/20,0))</f>
        <v>8</v>
      </c>
      <c r="BC10" s="202">
        <f t="shared" ref="BC10:BC41" si="22">SUM(AZ10:BB10)</f>
        <v>9</v>
      </c>
      <c r="BD10" s="221">
        <f t="shared" ref="BD10:BD41" si="23">SUM(AV10-AZ10)</f>
        <v>0</v>
      </c>
      <c r="BE10" s="221">
        <f t="shared" ref="BE10:BG41" si="24">SUM(AW10-BA10)</f>
        <v>0</v>
      </c>
      <c r="BF10" s="221">
        <f t="shared" si="24"/>
        <v>-1</v>
      </c>
      <c r="BG10" s="221">
        <f t="shared" si="24"/>
        <v>-1</v>
      </c>
      <c r="BH10" s="222">
        <f t="shared" ref="BH10:BH73" si="25">BG10/BC10*100</f>
        <v>-11.111111111111111</v>
      </c>
      <c r="BI10" s="193"/>
      <c r="BJ10" s="193"/>
      <c r="BK10" s="209"/>
      <c r="BL10" s="209"/>
      <c r="BM10" s="221">
        <f t="shared" ref="BM10:BM50" si="26">SUM(AV10-BI10)</f>
        <v>1</v>
      </c>
      <c r="BN10" s="221">
        <f t="shared" ref="BN10:BN73" si="27">SUM(AW10)</f>
        <v>0</v>
      </c>
      <c r="BO10" s="221">
        <f t="shared" ref="BO10:BO36" si="28">SUM(AX10-BJ10-BK10+BL10)</f>
        <v>7</v>
      </c>
      <c r="BP10" s="221">
        <f t="shared" ref="BP10:BP41" si="29">SUM(BM10:BO10)</f>
        <v>8</v>
      </c>
      <c r="BQ10" s="202">
        <f t="shared" ref="BQ10:BT41" si="30">SUM(BM10-AZ10)</f>
        <v>0</v>
      </c>
      <c r="BR10" s="202">
        <f t="shared" si="30"/>
        <v>0</v>
      </c>
      <c r="BS10" s="202">
        <f t="shared" si="30"/>
        <v>-1</v>
      </c>
      <c r="BT10" s="204">
        <f t="shared" si="30"/>
        <v>-1</v>
      </c>
      <c r="BU10" s="193"/>
      <c r="BV10" s="193">
        <v>1</v>
      </c>
      <c r="BW10" s="193"/>
      <c r="BX10" s="193"/>
      <c r="BY10" s="193"/>
      <c r="BZ10" s="223">
        <f t="shared" ref="BZ10:BZ41" si="31">SUM(BV10:BY10)+BO10</f>
        <v>8</v>
      </c>
      <c r="CA10" s="224">
        <f t="shared" ref="CA10:CA73" si="32">SUM(BZ10-BB10)</f>
        <v>0</v>
      </c>
      <c r="CB10" s="225">
        <v>1</v>
      </c>
      <c r="CC10" s="225">
        <v>1</v>
      </c>
      <c r="CD10" s="225"/>
      <c r="CE10" s="225"/>
      <c r="CF10" s="225"/>
    </row>
    <row r="11" spans="1:84" ht="24" customHeight="1" x14ac:dyDescent="0.55000000000000004">
      <c r="A11" s="193">
        <v>2</v>
      </c>
      <c r="B11" s="193">
        <v>71020002</v>
      </c>
      <c r="C11" s="207" t="s">
        <v>256</v>
      </c>
      <c r="D11" s="207" t="s">
        <v>250</v>
      </c>
      <c r="E11" s="193" t="s">
        <v>251</v>
      </c>
      <c r="F11" s="193" t="s">
        <v>252</v>
      </c>
      <c r="G11" s="193" t="s">
        <v>201</v>
      </c>
      <c r="H11" s="213" t="s">
        <v>253</v>
      </c>
      <c r="I11" s="193"/>
      <c r="J11" s="214" t="s">
        <v>254</v>
      </c>
      <c r="K11" s="215" t="s">
        <v>255</v>
      </c>
      <c r="L11" s="216">
        <v>0</v>
      </c>
      <c r="M11" s="217">
        <f t="shared" si="0"/>
        <v>0</v>
      </c>
      <c r="N11" s="216">
        <v>19</v>
      </c>
      <c r="O11" s="217">
        <f t="shared" si="1"/>
        <v>1</v>
      </c>
      <c r="P11" s="216">
        <v>25</v>
      </c>
      <c r="Q11" s="217">
        <f t="shared" si="2"/>
        <v>1</v>
      </c>
      <c r="R11" s="202">
        <f t="shared" si="3"/>
        <v>44</v>
      </c>
      <c r="S11" s="218">
        <f t="shared" si="3"/>
        <v>2</v>
      </c>
      <c r="T11" s="216">
        <v>19</v>
      </c>
      <c r="U11" s="219">
        <f t="shared" si="4"/>
        <v>1</v>
      </c>
      <c r="V11" s="216">
        <v>24</v>
      </c>
      <c r="W11" s="219">
        <f t="shared" si="5"/>
        <v>1</v>
      </c>
      <c r="X11" s="216">
        <v>26</v>
      </c>
      <c r="Y11" s="219">
        <f t="shared" si="6"/>
        <v>1</v>
      </c>
      <c r="Z11" s="216">
        <v>23</v>
      </c>
      <c r="AA11" s="219">
        <f t="shared" si="7"/>
        <v>1</v>
      </c>
      <c r="AB11" s="216">
        <v>26</v>
      </c>
      <c r="AC11" s="219">
        <f t="shared" si="8"/>
        <v>1</v>
      </c>
      <c r="AD11" s="216">
        <v>24</v>
      </c>
      <c r="AE11" s="219">
        <f t="shared" si="9"/>
        <v>1</v>
      </c>
      <c r="AF11" s="202">
        <f t="shared" si="10"/>
        <v>142</v>
      </c>
      <c r="AG11" s="218">
        <f t="shared" si="10"/>
        <v>6</v>
      </c>
      <c r="AH11" s="216">
        <v>0</v>
      </c>
      <c r="AI11" s="220">
        <f t="shared" si="11"/>
        <v>0</v>
      </c>
      <c r="AJ11" s="216">
        <v>0</v>
      </c>
      <c r="AK11" s="220">
        <f t="shared" si="12"/>
        <v>0</v>
      </c>
      <c r="AL11" s="216">
        <v>0</v>
      </c>
      <c r="AM11" s="220">
        <f t="shared" si="13"/>
        <v>0</v>
      </c>
      <c r="AN11" s="216">
        <v>0</v>
      </c>
      <c r="AO11" s="220">
        <f t="shared" si="14"/>
        <v>0</v>
      </c>
      <c r="AP11" s="216">
        <v>0</v>
      </c>
      <c r="AQ11" s="220">
        <f t="shared" si="15"/>
        <v>0</v>
      </c>
      <c r="AR11" s="216">
        <v>0</v>
      </c>
      <c r="AS11" s="220">
        <f t="shared" si="16"/>
        <v>0</v>
      </c>
      <c r="AT11" s="200">
        <f t="shared" si="17"/>
        <v>186</v>
      </c>
      <c r="AU11" s="201">
        <f t="shared" si="17"/>
        <v>8</v>
      </c>
      <c r="AV11" s="192">
        <v>1</v>
      </c>
      <c r="AW11" s="192"/>
      <c r="AX11" s="192">
        <v>10</v>
      </c>
      <c r="AY11" s="202">
        <f t="shared" si="18"/>
        <v>11</v>
      </c>
      <c r="AZ11" s="203">
        <f t="shared" si="19"/>
        <v>1</v>
      </c>
      <c r="BA11" s="203">
        <f t="shared" si="20"/>
        <v>1</v>
      </c>
      <c r="BB11" s="203">
        <f t="shared" si="21"/>
        <v>10</v>
      </c>
      <c r="BC11" s="202">
        <f t="shared" si="22"/>
        <v>12</v>
      </c>
      <c r="BD11" s="221">
        <f t="shared" si="23"/>
        <v>0</v>
      </c>
      <c r="BE11" s="221">
        <f t="shared" si="24"/>
        <v>-1</v>
      </c>
      <c r="BF11" s="221">
        <f t="shared" si="24"/>
        <v>0</v>
      </c>
      <c r="BG11" s="221">
        <f t="shared" si="24"/>
        <v>-1</v>
      </c>
      <c r="BH11" s="222">
        <f t="shared" si="25"/>
        <v>-8.3333333333333321</v>
      </c>
      <c r="BI11" s="193"/>
      <c r="BJ11" s="193"/>
      <c r="BK11" s="209"/>
      <c r="BL11" s="209"/>
      <c r="BM11" s="221">
        <f t="shared" si="26"/>
        <v>1</v>
      </c>
      <c r="BN11" s="221">
        <f t="shared" si="27"/>
        <v>0</v>
      </c>
      <c r="BO11" s="221">
        <f t="shared" si="28"/>
        <v>10</v>
      </c>
      <c r="BP11" s="221">
        <f t="shared" si="29"/>
        <v>11</v>
      </c>
      <c r="BQ11" s="202">
        <f t="shared" si="30"/>
        <v>0</v>
      </c>
      <c r="BR11" s="202">
        <f t="shared" si="30"/>
        <v>-1</v>
      </c>
      <c r="BS11" s="202">
        <f t="shared" si="30"/>
        <v>0</v>
      </c>
      <c r="BT11" s="204">
        <f t="shared" si="30"/>
        <v>-1</v>
      </c>
      <c r="BU11" s="193"/>
      <c r="BV11" s="193"/>
      <c r="BW11" s="193"/>
      <c r="BX11" s="193"/>
      <c r="BY11" s="193"/>
      <c r="BZ11" s="223">
        <f t="shared" si="31"/>
        <v>10</v>
      </c>
      <c r="CA11" s="224">
        <f t="shared" si="32"/>
        <v>0</v>
      </c>
      <c r="CB11" s="226"/>
      <c r="CD11" s="226">
        <v>1</v>
      </c>
      <c r="CE11" s="226">
        <v>1</v>
      </c>
      <c r="CF11" s="226">
        <v>1</v>
      </c>
    </row>
    <row r="12" spans="1:84" ht="24" customHeight="1" x14ac:dyDescent="0.55000000000000004">
      <c r="A12" s="193">
        <v>3</v>
      </c>
      <c r="B12" s="193">
        <v>71020003</v>
      </c>
      <c r="C12" s="207" t="s">
        <v>257</v>
      </c>
      <c r="D12" s="207" t="s">
        <v>250</v>
      </c>
      <c r="E12" s="193" t="s">
        <v>251</v>
      </c>
      <c r="F12" s="193" t="s">
        <v>252</v>
      </c>
      <c r="G12" s="193" t="s">
        <v>201</v>
      </c>
      <c r="H12" s="213" t="s">
        <v>253</v>
      </c>
      <c r="I12" s="193"/>
      <c r="J12" s="214" t="s">
        <v>254</v>
      </c>
      <c r="K12" s="215" t="s">
        <v>255</v>
      </c>
      <c r="L12" s="216">
        <v>16</v>
      </c>
      <c r="M12" s="217">
        <f t="shared" si="0"/>
        <v>1</v>
      </c>
      <c r="N12" s="216">
        <v>11</v>
      </c>
      <c r="O12" s="217">
        <f t="shared" si="1"/>
        <v>1</v>
      </c>
      <c r="P12" s="216">
        <v>13</v>
      </c>
      <c r="Q12" s="217">
        <f t="shared" si="2"/>
        <v>1</v>
      </c>
      <c r="R12" s="202">
        <f t="shared" si="3"/>
        <v>40</v>
      </c>
      <c r="S12" s="218">
        <f t="shared" si="3"/>
        <v>3</v>
      </c>
      <c r="T12" s="216">
        <v>13</v>
      </c>
      <c r="U12" s="219">
        <f t="shared" si="4"/>
        <v>1</v>
      </c>
      <c r="V12" s="216">
        <v>13</v>
      </c>
      <c r="W12" s="219">
        <f t="shared" si="5"/>
        <v>1</v>
      </c>
      <c r="X12" s="216">
        <v>14</v>
      </c>
      <c r="Y12" s="219">
        <f t="shared" si="6"/>
        <v>1</v>
      </c>
      <c r="Z12" s="216">
        <v>14</v>
      </c>
      <c r="AA12" s="219">
        <f t="shared" si="7"/>
        <v>1</v>
      </c>
      <c r="AB12" s="216">
        <v>15</v>
      </c>
      <c r="AC12" s="219">
        <f t="shared" si="8"/>
        <v>1</v>
      </c>
      <c r="AD12" s="216">
        <v>14</v>
      </c>
      <c r="AE12" s="219">
        <f t="shared" si="9"/>
        <v>1</v>
      </c>
      <c r="AF12" s="202">
        <f t="shared" si="10"/>
        <v>83</v>
      </c>
      <c r="AG12" s="218">
        <f t="shared" si="10"/>
        <v>6</v>
      </c>
      <c r="AH12" s="216">
        <v>0</v>
      </c>
      <c r="AI12" s="220">
        <f t="shared" si="11"/>
        <v>0</v>
      </c>
      <c r="AJ12" s="216">
        <v>0</v>
      </c>
      <c r="AK12" s="220">
        <f t="shared" si="12"/>
        <v>0</v>
      </c>
      <c r="AL12" s="216">
        <v>0</v>
      </c>
      <c r="AM12" s="220">
        <f t="shared" si="13"/>
        <v>0</v>
      </c>
      <c r="AN12" s="216">
        <v>0</v>
      </c>
      <c r="AO12" s="220">
        <f t="shared" si="14"/>
        <v>0</v>
      </c>
      <c r="AP12" s="216">
        <v>0</v>
      </c>
      <c r="AQ12" s="220">
        <f t="shared" si="15"/>
        <v>0</v>
      </c>
      <c r="AR12" s="216">
        <v>0</v>
      </c>
      <c r="AS12" s="220">
        <f t="shared" si="16"/>
        <v>0</v>
      </c>
      <c r="AT12" s="200">
        <f t="shared" si="17"/>
        <v>123</v>
      </c>
      <c r="AU12" s="201">
        <f t="shared" si="17"/>
        <v>9</v>
      </c>
      <c r="AV12" s="192">
        <v>1</v>
      </c>
      <c r="AW12" s="192"/>
      <c r="AX12" s="192">
        <f>12+1</f>
        <v>13</v>
      </c>
      <c r="AY12" s="202">
        <f t="shared" si="18"/>
        <v>14</v>
      </c>
      <c r="AZ12" s="203">
        <f t="shared" si="19"/>
        <v>1</v>
      </c>
      <c r="BA12" s="203">
        <f t="shared" si="20"/>
        <v>1</v>
      </c>
      <c r="BB12" s="203">
        <f t="shared" si="21"/>
        <v>11</v>
      </c>
      <c r="BC12" s="202">
        <f t="shared" si="22"/>
        <v>13</v>
      </c>
      <c r="BD12" s="221">
        <f t="shared" si="23"/>
        <v>0</v>
      </c>
      <c r="BE12" s="221">
        <f t="shared" si="24"/>
        <v>-1</v>
      </c>
      <c r="BF12" s="221">
        <f t="shared" si="24"/>
        <v>2</v>
      </c>
      <c r="BG12" s="221">
        <f t="shared" si="24"/>
        <v>1</v>
      </c>
      <c r="BH12" s="222">
        <f t="shared" si="25"/>
        <v>7.6923076923076925</v>
      </c>
      <c r="BI12" s="193"/>
      <c r="BJ12" s="193">
        <v>2</v>
      </c>
      <c r="BK12" s="209"/>
      <c r="BL12" s="209"/>
      <c r="BM12" s="221">
        <f t="shared" si="26"/>
        <v>1</v>
      </c>
      <c r="BN12" s="221">
        <f t="shared" si="27"/>
        <v>0</v>
      </c>
      <c r="BO12" s="221">
        <f t="shared" si="28"/>
        <v>11</v>
      </c>
      <c r="BP12" s="221">
        <f t="shared" si="29"/>
        <v>12</v>
      </c>
      <c r="BQ12" s="202">
        <f t="shared" si="30"/>
        <v>0</v>
      </c>
      <c r="BR12" s="202">
        <f t="shared" si="30"/>
        <v>-1</v>
      </c>
      <c r="BS12" s="202">
        <f t="shared" si="30"/>
        <v>0</v>
      </c>
      <c r="BT12" s="204">
        <f t="shared" si="30"/>
        <v>-1</v>
      </c>
      <c r="BU12" s="193"/>
      <c r="BV12" s="193">
        <v>1</v>
      </c>
      <c r="BW12" s="193"/>
      <c r="BX12" s="193"/>
      <c r="BY12" s="193"/>
      <c r="BZ12" s="223">
        <f t="shared" si="31"/>
        <v>12</v>
      </c>
      <c r="CA12" s="224">
        <f t="shared" si="32"/>
        <v>1</v>
      </c>
      <c r="CB12" s="227"/>
      <c r="CC12" s="226"/>
      <c r="CD12" s="226"/>
      <c r="CE12" s="226"/>
      <c r="CF12" s="226">
        <v>1</v>
      </c>
    </row>
    <row r="13" spans="1:84" ht="24" customHeight="1" x14ac:dyDescent="0.55000000000000004">
      <c r="A13" s="193">
        <v>4</v>
      </c>
      <c r="B13" s="193">
        <v>71020004</v>
      </c>
      <c r="C13" s="207" t="s">
        <v>258</v>
      </c>
      <c r="D13" s="207" t="s">
        <v>250</v>
      </c>
      <c r="E13" s="193" t="s">
        <v>251</v>
      </c>
      <c r="F13" s="193" t="s">
        <v>252</v>
      </c>
      <c r="G13" s="193" t="s">
        <v>201</v>
      </c>
      <c r="H13" s="213" t="s">
        <v>253</v>
      </c>
      <c r="I13" s="193"/>
      <c r="J13" s="214" t="s">
        <v>254</v>
      </c>
      <c r="K13" s="215" t="s">
        <v>255</v>
      </c>
      <c r="L13" s="216">
        <v>11</v>
      </c>
      <c r="M13" s="217">
        <f t="shared" si="0"/>
        <v>1</v>
      </c>
      <c r="N13" s="216">
        <v>11</v>
      </c>
      <c r="O13" s="217">
        <f t="shared" si="1"/>
        <v>1</v>
      </c>
      <c r="P13" s="216">
        <v>9</v>
      </c>
      <c r="Q13" s="217">
        <f t="shared" si="2"/>
        <v>1</v>
      </c>
      <c r="R13" s="202">
        <f t="shared" si="3"/>
        <v>31</v>
      </c>
      <c r="S13" s="218">
        <f t="shared" si="3"/>
        <v>3</v>
      </c>
      <c r="T13" s="216">
        <v>12</v>
      </c>
      <c r="U13" s="219">
        <f t="shared" si="4"/>
        <v>1</v>
      </c>
      <c r="V13" s="216">
        <v>12</v>
      </c>
      <c r="W13" s="219">
        <f t="shared" si="5"/>
        <v>1</v>
      </c>
      <c r="X13" s="216">
        <v>8</v>
      </c>
      <c r="Y13" s="219">
        <f t="shared" si="6"/>
        <v>1</v>
      </c>
      <c r="Z13" s="216">
        <v>11</v>
      </c>
      <c r="AA13" s="219">
        <f t="shared" si="7"/>
        <v>1</v>
      </c>
      <c r="AB13" s="216">
        <v>10</v>
      </c>
      <c r="AC13" s="219">
        <f t="shared" si="8"/>
        <v>1</v>
      </c>
      <c r="AD13" s="216">
        <v>7</v>
      </c>
      <c r="AE13" s="219">
        <f t="shared" si="9"/>
        <v>1</v>
      </c>
      <c r="AF13" s="202">
        <f t="shared" si="10"/>
        <v>60</v>
      </c>
      <c r="AG13" s="218">
        <f t="shared" si="10"/>
        <v>6</v>
      </c>
      <c r="AH13" s="216">
        <v>0</v>
      </c>
      <c r="AI13" s="220">
        <f t="shared" si="11"/>
        <v>0</v>
      </c>
      <c r="AJ13" s="216">
        <v>0</v>
      </c>
      <c r="AK13" s="220">
        <f t="shared" si="12"/>
        <v>0</v>
      </c>
      <c r="AL13" s="216">
        <v>0</v>
      </c>
      <c r="AM13" s="220">
        <f t="shared" si="13"/>
        <v>0</v>
      </c>
      <c r="AN13" s="216">
        <v>0</v>
      </c>
      <c r="AO13" s="220">
        <f t="shared" si="14"/>
        <v>0</v>
      </c>
      <c r="AP13" s="216">
        <v>0</v>
      </c>
      <c r="AQ13" s="220">
        <f t="shared" si="15"/>
        <v>0</v>
      </c>
      <c r="AR13" s="216">
        <v>0</v>
      </c>
      <c r="AS13" s="220">
        <f t="shared" si="16"/>
        <v>0</v>
      </c>
      <c r="AT13" s="200">
        <f t="shared" si="17"/>
        <v>91</v>
      </c>
      <c r="AU13" s="201">
        <f t="shared" si="17"/>
        <v>9</v>
      </c>
      <c r="AV13" s="192">
        <v>1</v>
      </c>
      <c r="AW13" s="192"/>
      <c r="AX13" s="192">
        <v>5</v>
      </c>
      <c r="AY13" s="202">
        <f t="shared" si="18"/>
        <v>6</v>
      </c>
      <c r="AZ13" s="203">
        <f t="shared" si="19"/>
        <v>1</v>
      </c>
      <c r="BA13" s="203">
        <f t="shared" si="20"/>
        <v>0</v>
      </c>
      <c r="BB13" s="203">
        <f t="shared" si="21"/>
        <v>8</v>
      </c>
      <c r="BC13" s="202">
        <f t="shared" si="22"/>
        <v>9</v>
      </c>
      <c r="BD13" s="221">
        <f t="shared" si="23"/>
        <v>0</v>
      </c>
      <c r="BE13" s="221">
        <f t="shared" si="24"/>
        <v>0</v>
      </c>
      <c r="BF13" s="221">
        <f t="shared" si="24"/>
        <v>-3</v>
      </c>
      <c r="BG13" s="221">
        <f t="shared" si="24"/>
        <v>-3</v>
      </c>
      <c r="BH13" s="222">
        <f t="shared" si="25"/>
        <v>-33.333333333333329</v>
      </c>
      <c r="BI13" s="193"/>
      <c r="BJ13" s="193"/>
      <c r="BK13" s="209"/>
      <c r="BL13" s="209"/>
      <c r="BM13" s="221">
        <f t="shared" si="26"/>
        <v>1</v>
      </c>
      <c r="BN13" s="221">
        <f t="shared" si="27"/>
        <v>0</v>
      </c>
      <c r="BO13" s="221">
        <f t="shared" si="28"/>
        <v>5</v>
      </c>
      <c r="BP13" s="221">
        <f t="shared" si="29"/>
        <v>6</v>
      </c>
      <c r="BQ13" s="202">
        <f t="shared" si="30"/>
        <v>0</v>
      </c>
      <c r="BR13" s="202">
        <f t="shared" si="30"/>
        <v>0</v>
      </c>
      <c r="BS13" s="202">
        <f t="shared" si="30"/>
        <v>-3</v>
      </c>
      <c r="BT13" s="204">
        <f t="shared" si="30"/>
        <v>-3</v>
      </c>
      <c r="BU13" s="193"/>
      <c r="BV13" s="193">
        <v>1</v>
      </c>
      <c r="BW13" s="193"/>
      <c r="BX13" s="193"/>
      <c r="BY13" s="193"/>
      <c r="BZ13" s="223">
        <f t="shared" si="31"/>
        <v>6</v>
      </c>
      <c r="CA13" s="224">
        <f t="shared" si="32"/>
        <v>-2</v>
      </c>
      <c r="CB13" s="226"/>
      <c r="CC13" s="226"/>
      <c r="CD13" s="226">
        <v>1</v>
      </c>
      <c r="CE13" s="226"/>
      <c r="CF13" s="226">
        <v>1</v>
      </c>
    </row>
    <row r="14" spans="1:84" ht="24" customHeight="1" x14ac:dyDescent="0.55000000000000004">
      <c r="A14" s="193">
        <v>5</v>
      </c>
      <c r="B14" s="193">
        <v>71020005</v>
      </c>
      <c r="C14" s="207" t="s">
        <v>259</v>
      </c>
      <c r="D14" s="207" t="s">
        <v>250</v>
      </c>
      <c r="E14" s="193" t="s">
        <v>251</v>
      </c>
      <c r="F14" s="193" t="s">
        <v>252</v>
      </c>
      <c r="G14" s="193" t="s">
        <v>201</v>
      </c>
      <c r="H14" s="213" t="s">
        <v>253</v>
      </c>
      <c r="I14" s="193"/>
      <c r="J14" s="214" t="s">
        <v>254</v>
      </c>
      <c r="K14" s="215" t="s">
        <v>255</v>
      </c>
      <c r="L14" s="216">
        <v>5</v>
      </c>
      <c r="M14" s="217">
        <f t="shared" si="0"/>
        <v>1</v>
      </c>
      <c r="N14" s="216">
        <v>7</v>
      </c>
      <c r="O14" s="217">
        <f t="shared" si="1"/>
        <v>1</v>
      </c>
      <c r="P14" s="216">
        <v>4</v>
      </c>
      <c r="Q14" s="217">
        <f t="shared" si="2"/>
        <v>1</v>
      </c>
      <c r="R14" s="202">
        <f t="shared" si="3"/>
        <v>16</v>
      </c>
      <c r="S14" s="218">
        <f t="shared" si="3"/>
        <v>3</v>
      </c>
      <c r="T14" s="216">
        <v>9</v>
      </c>
      <c r="U14" s="219">
        <f t="shared" si="4"/>
        <v>1</v>
      </c>
      <c r="V14" s="216">
        <v>8</v>
      </c>
      <c r="W14" s="219">
        <f t="shared" si="5"/>
        <v>1</v>
      </c>
      <c r="X14" s="216">
        <v>8</v>
      </c>
      <c r="Y14" s="219">
        <f t="shared" si="6"/>
        <v>1</v>
      </c>
      <c r="Z14" s="216">
        <v>6</v>
      </c>
      <c r="AA14" s="219">
        <f t="shared" si="7"/>
        <v>1</v>
      </c>
      <c r="AB14" s="216">
        <v>10</v>
      </c>
      <c r="AC14" s="219">
        <f t="shared" si="8"/>
        <v>1</v>
      </c>
      <c r="AD14" s="216">
        <v>6</v>
      </c>
      <c r="AE14" s="219">
        <f t="shared" si="9"/>
        <v>1</v>
      </c>
      <c r="AF14" s="202">
        <f t="shared" si="10"/>
        <v>47</v>
      </c>
      <c r="AG14" s="218">
        <f t="shared" si="10"/>
        <v>6</v>
      </c>
      <c r="AH14" s="216">
        <v>0</v>
      </c>
      <c r="AI14" s="220">
        <f t="shared" si="11"/>
        <v>0</v>
      </c>
      <c r="AJ14" s="216">
        <v>0</v>
      </c>
      <c r="AK14" s="220">
        <f t="shared" si="12"/>
        <v>0</v>
      </c>
      <c r="AL14" s="216">
        <v>0</v>
      </c>
      <c r="AM14" s="220">
        <f t="shared" si="13"/>
        <v>0</v>
      </c>
      <c r="AN14" s="216">
        <v>0</v>
      </c>
      <c r="AO14" s="220">
        <f t="shared" si="14"/>
        <v>0</v>
      </c>
      <c r="AP14" s="216">
        <v>0</v>
      </c>
      <c r="AQ14" s="220">
        <f t="shared" si="15"/>
        <v>0</v>
      </c>
      <c r="AR14" s="216">
        <v>0</v>
      </c>
      <c r="AS14" s="220">
        <f t="shared" si="16"/>
        <v>0</v>
      </c>
      <c r="AT14" s="200">
        <f t="shared" si="17"/>
        <v>63</v>
      </c>
      <c r="AU14" s="201">
        <f t="shared" si="17"/>
        <v>9</v>
      </c>
      <c r="AV14" s="192">
        <v>1</v>
      </c>
      <c r="AW14" s="192"/>
      <c r="AX14" s="192">
        <v>6</v>
      </c>
      <c r="AY14" s="202">
        <f t="shared" si="18"/>
        <v>7</v>
      </c>
      <c r="AZ14" s="203">
        <f t="shared" si="19"/>
        <v>1</v>
      </c>
      <c r="BA14" s="203">
        <f t="shared" si="20"/>
        <v>0</v>
      </c>
      <c r="BB14" s="203">
        <f t="shared" si="21"/>
        <v>6</v>
      </c>
      <c r="BC14" s="202">
        <f t="shared" si="22"/>
        <v>7</v>
      </c>
      <c r="BD14" s="221">
        <f t="shared" si="23"/>
        <v>0</v>
      </c>
      <c r="BE14" s="221">
        <f t="shared" si="24"/>
        <v>0</v>
      </c>
      <c r="BF14" s="221">
        <f t="shared" si="24"/>
        <v>0</v>
      </c>
      <c r="BG14" s="221">
        <f t="shared" si="24"/>
        <v>0</v>
      </c>
      <c r="BH14" s="222">
        <f t="shared" si="25"/>
        <v>0</v>
      </c>
      <c r="BI14" s="193"/>
      <c r="BJ14" s="193">
        <v>1</v>
      </c>
      <c r="BK14" s="209"/>
      <c r="BL14" s="209"/>
      <c r="BM14" s="221">
        <f t="shared" si="26"/>
        <v>1</v>
      </c>
      <c r="BN14" s="221">
        <f t="shared" si="27"/>
        <v>0</v>
      </c>
      <c r="BO14" s="221">
        <f t="shared" si="28"/>
        <v>5</v>
      </c>
      <c r="BP14" s="221">
        <f t="shared" si="29"/>
        <v>6</v>
      </c>
      <c r="BQ14" s="202">
        <f t="shared" si="30"/>
        <v>0</v>
      </c>
      <c r="BR14" s="202">
        <f t="shared" si="30"/>
        <v>0</v>
      </c>
      <c r="BS14" s="202">
        <f t="shared" si="30"/>
        <v>-1</v>
      </c>
      <c r="BT14" s="204">
        <f t="shared" si="30"/>
        <v>-1</v>
      </c>
      <c r="BU14" s="193"/>
      <c r="BV14" s="193">
        <v>1</v>
      </c>
      <c r="BW14" s="193"/>
      <c r="BX14" s="193"/>
      <c r="BY14" s="193"/>
      <c r="BZ14" s="223">
        <f t="shared" si="31"/>
        <v>6</v>
      </c>
      <c r="CA14" s="224">
        <f t="shared" si="32"/>
        <v>0</v>
      </c>
      <c r="CB14" s="226">
        <v>1</v>
      </c>
      <c r="CC14" s="226">
        <v>1</v>
      </c>
      <c r="CE14" s="226"/>
      <c r="CF14" s="226"/>
    </row>
    <row r="15" spans="1:84" ht="24" customHeight="1" x14ac:dyDescent="0.55000000000000004">
      <c r="A15" s="193">
        <v>6</v>
      </c>
      <c r="B15" s="193">
        <v>71020006</v>
      </c>
      <c r="C15" s="207" t="s">
        <v>260</v>
      </c>
      <c r="D15" s="207" t="s">
        <v>250</v>
      </c>
      <c r="E15" s="193" t="s">
        <v>251</v>
      </c>
      <c r="F15" s="193" t="s">
        <v>252</v>
      </c>
      <c r="G15" s="193" t="s">
        <v>201</v>
      </c>
      <c r="H15" s="213" t="s">
        <v>202</v>
      </c>
      <c r="I15" s="193"/>
      <c r="J15" s="214" t="s">
        <v>254</v>
      </c>
      <c r="K15" s="215" t="s">
        <v>255</v>
      </c>
      <c r="L15" s="216">
        <v>5</v>
      </c>
      <c r="M15" s="217">
        <f t="shared" si="0"/>
        <v>1</v>
      </c>
      <c r="N15" s="216">
        <v>12</v>
      </c>
      <c r="O15" s="217">
        <f t="shared" si="1"/>
        <v>1</v>
      </c>
      <c r="P15" s="216">
        <v>17</v>
      </c>
      <c r="Q15" s="217">
        <f t="shared" si="2"/>
        <v>1</v>
      </c>
      <c r="R15" s="202">
        <f t="shared" si="3"/>
        <v>34</v>
      </c>
      <c r="S15" s="218">
        <f t="shared" si="3"/>
        <v>3</v>
      </c>
      <c r="T15" s="216">
        <v>25</v>
      </c>
      <c r="U15" s="219">
        <f t="shared" si="4"/>
        <v>1</v>
      </c>
      <c r="V15" s="216">
        <v>15</v>
      </c>
      <c r="W15" s="219">
        <f t="shared" si="5"/>
        <v>1</v>
      </c>
      <c r="X15" s="216">
        <v>14</v>
      </c>
      <c r="Y15" s="219">
        <f t="shared" si="6"/>
        <v>1</v>
      </c>
      <c r="Z15" s="216">
        <v>16</v>
      </c>
      <c r="AA15" s="219">
        <f t="shared" si="7"/>
        <v>1</v>
      </c>
      <c r="AB15" s="216">
        <v>19</v>
      </c>
      <c r="AC15" s="219">
        <f t="shared" si="8"/>
        <v>1</v>
      </c>
      <c r="AD15" s="216">
        <v>13</v>
      </c>
      <c r="AE15" s="219">
        <f t="shared" si="9"/>
        <v>1</v>
      </c>
      <c r="AF15" s="202">
        <f t="shared" si="10"/>
        <v>102</v>
      </c>
      <c r="AG15" s="218">
        <f t="shared" si="10"/>
        <v>6</v>
      </c>
      <c r="AH15" s="216">
        <v>9</v>
      </c>
      <c r="AI15" s="220">
        <f t="shared" si="11"/>
        <v>1</v>
      </c>
      <c r="AJ15" s="216">
        <v>10</v>
      </c>
      <c r="AK15" s="220">
        <f t="shared" si="12"/>
        <v>1</v>
      </c>
      <c r="AL15" s="216">
        <v>7</v>
      </c>
      <c r="AM15" s="220">
        <f t="shared" si="13"/>
        <v>1</v>
      </c>
      <c r="AN15" s="216">
        <v>0</v>
      </c>
      <c r="AO15" s="220">
        <f t="shared" si="14"/>
        <v>0</v>
      </c>
      <c r="AP15" s="216">
        <v>0</v>
      </c>
      <c r="AQ15" s="220">
        <f t="shared" si="15"/>
        <v>0</v>
      </c>
      <c r="AR15" s="216">
        <v>0</v>
      </c>
      <c r="AS15" s="220">
        <f t="shared" si="16"/>
        <v>0</v>
      </c>
      <c r="AT15" s="200">
        <f t="shared" si="17"/>
        <v>162</v>
      </c>
      <c r="AU15" s="201">
        <f t="shared" si="17"/>
        <v>12</v>
      </c>
      <c r="AV15" s="192">
        <v>1</v>
      </c>
      <c r="AW15" s="192"/>
      <c r="AX15" s="192">
        <v>15</v>
      </c>
      <c r="AY15" s="202">
        <f t="shared" si="18"/>
        <v>16</v>
      </c>
      <c r="AZ15" s="203">
        <f t="shared" si="19"/>
        <v>1</v>
      </c>
      <c r="BA15" s="203">
        <f t="shared" si="20"/>
        <v>1</v>
      </c>
      <c r="BB15" s="203">
        <f t="shared" si="21"/>
        <v>15</v>
      </c>
      <c r="BC15" s="202">
        <f t="shared" si="22"/>
        <v>17</v>
      </c>
      <c r="BD15" s="221">
        <f t="shared" si="23"/>
        <v>0</v>
      </c>
      <c r="BE15" s="221">
        <f t="shared" si="24"/>
        <v>-1</v>
      </c>
      <c r="BF15" s="221">
        <f t="shared" si="24"/>
        <v>0</v>
      </c>
      <c r="BG15" s="221">
        <f t="shared" si="24"/>
        <v>-1</v>
      </c>
      <c r="BH15" s="222">
        <f t="shared" si="25"/>
        <v>-5.8823529411764701</v>
      </c>
      <c r="BI15" s="193"/>
      <c r="BJ15" s="193"/>
      <c r="BK15" s="209"/>
      <c r="BL15" s="209"/>
      <c r="BM15" s="221">
        <f t="shared" si="26"/>
        <v>1</v>
      </c>
      <c r="BN15" s="221">
        <f t="shared" si="27"/>
        <v>0</v>
      </c>
      <c r="BO15" s="221">
        <f t="shared" si="28"/>
        <v>15</v>
      </c>
      <c r="BP15" s="221">
        <f t="shared" si="29"/>
        <v>16</v>
      </c>
      <c r="BQ15" s="202">
        <f t="shared" si="30"/>
        <v>0</v>
      </c>
      <c r="BR15" s="202">
        <f t="shared" si="30"/>
        <v>-1</v>
      </c>
      <c r="BS15" s="202">
        <f t="shared" si="30"/>
        <v>0</v>
      </c>
      <c r="BT15" s="204">
        <f t="shared" si="30"/>
        <v>-1</v>
      </c>
      <c r="BU15" s="193"/>
      <c r="BV15" s="193"/>
      <c r="BW15" s="193"/>
      <c r="BX15" s="193"/>
      <c r="BY15" s="193"/>
      <c r="BZ15" s="223">
        <f t="shared" si="31"/>
        <v>15</v>
      </c>
      <c r="CA15" s="224">
        <f t="shared" si="32"/>
        <v>0</v>
      </c>
      <c r="CB15" s="226"/>
      <c r="CC15" s="226"/>
      <c r="CD15" s="226"/>
      <c r="CE15" s="226"/>
      <c r="CF15" s="226">
        <v>1</v>
      </c>
    </row>
    <row r="16" spans="1:84" ht="24" customHeight="1" x14ac:dyDescent="0.55000000000000004">
      <c r="A16" s="193">
        <v>7</v>
      </c>
      <c r="B16" s="193">
        <v>71020007</v>
      </c>
      <c r="C16" s="207" t="s">
        <v>261</v>
      </c>
      <c r="D16" s="207" t="s">
        <v>251</v>
      </c>
      <c r="E16" s="193" t="s">
        <v>251</v>
      </c>
      <c r="F16" s="193" t="s">
        <v>252</v>
      </c>
      <c r="G16" s="193" t="s">
        <v>201</v>
      </c>
      <c r="H16" s="213" t="s">
        <v>202</v>
      </c>
      <c r="I16" s="193"/>
      <c r="J16" s="214" t="s">
        <v>254</v>
      </c>
      <c r="K16" s="215" t="s">
        <v>255</v>
      </c>
      <c r="L16" s="216">
        <v>9</v>
      </c>
      <c r="M16" s="217">
        <f t="shared" si="0"/>
        <v>1</v>
      </c>
      <c r="N16" s="216">
        <v>21</v>
      </c>
      <c r="O16" s="217">
        <f t="shared" si="1"/>
        <v>1</v>
      </c>
      <c r="P16" s="216">
        <v>19</v>
      </c>
      <c r="Q16" s="217">
        <f t="shared" si="2"/>
        <v>1</v>
      </c>
      <c r="R16" s="202">
        <f t="shared" si="3"/>
        <v>49</v>
      </c>
      <c r="S16" s="218">
        <f t="shared" si="3"/>
        <v>3</v>
      </c>
      <c r="T16" s="216">
        <v>23</v>
      </c>
      <c r="U16" s="219">
        <f t="shared" si="4"/>
        <v>1</v>
      </c>
      <c r="V16" s="216">
        <v>25</v>
      </c>
      <c r="W16" s="219">
        <f t="shared" si="5"/>
        <v>1</v>
      </c>
      <c r="X16" s="216">
        <v>13</v>
      </c>
      <c r="Y16" s="219">
        <f t="shared" si="6"/>
        <v>1</v>
      </c>
      <c r="Z16" s="216">
        <v>26</v>
      </c>
      <c r="AA16" s="219">
        <f t="shared" si="7"/>
        <v>1</v>
      </c>
      <c r="AB16" s="216">
        <v>22</v>
      </c>
      <c r="AC16" s="219">
        <f t="shared" si="8"/>
        <v>1</v>
      </c>
      <c r="AD16" s="216">
        <v>25</v>
      </c>
      <c r="AE16" s="219">
        <f t="shared" si="9"/>
        <v>1</v>
      </c>
      <c r="AF16" s="202">
        <f t="shared" si="10"/>
        <v>134</v>
      </c>
      <c r="AG16" s="218">
        <f t="shared" si="10"/>
        <v>6</v>
      </c>
      <c r="AH16" s="216">
        <v>20</v>
      </c>
      <c r="AI16" s="220">
        <f t="shared" si="11"/>
        <v>1</v>
      </c>
      <c r="AJ16" s="216">
        <v>16</v>
      </c>
      <c r="AK16" s="220">
        <f t="shared" si="12"/>
        <v>1</v>
      </c>
      <c r="AL16" s="216">
        <v>19</v>
      </c>
      <c r="AM16" s="220">
        <f t="shared" si="13"/>
        <v>1</v>
      </c>
      <c r="AN16" s="216">
        <v>0</v>
      </c>
      <c r="AO16" s="220">
        <f t="shared" si="14"/>
        <v>0</v>
      </c>
      <c r="AP16" s="216">
        <v>0</v>
      </c>
      <c r="AQ16" s="220">
        <f t="shared" si="15"/>
        <v>0</v>
      </c>
      <c r="AR16" s="216">
        <v>0</v>
      </c>
      <c r="AS16" s="220">
        <f t="shared" si="16"/>
        <v>0</v>
      </c>
      <c r="AT16" s="200">
        <f t="shared" si="17"/>
        <v>238</v>
      </c>
      <c r="AU16" s="201">
        <f t="shared" si="17"/>
        <v>12</v>
      </c>
      <c r="AV16" s="192">
        <v>1</v>
      </c>
      <c r="AW16" s="192"/>
      <c r="AX16" s="192">
        <v>15</v>
      </c>
      <c r="AY16" s="202">
        <f t="shared" si="18"/>
        <v>16</v>
      </c>
      <c r="AZ16" s="203">
        <f t="shared" si="19"/>
        <v>1</v>
      </c>
      <c r="BA16" s="203">
        <f t="shared" si="20"/>
        <v>1</v>
      </c>
      <c r="BB16" s="203">
        <f t="shared" si="21"/>
        <v>15</v>
      </c>
      <c r="BC16" s="202">
        <f t="shared" si="22"/>
        <v>17</v>
      </c>
      <c r="BD16" s="221">
        <f t="shared" si="23"/>
        <v>0</v>
      </c>
      <c r="BE16" s="221">
        <f t="shared" si="24"/>
        <v>-1</v>
      </c>
      <c r="BF16" s="221">
        <f t="shared" si="24"/>
        <v>0</v>
      </c>
      <c r="BG16" s="221">
        <f t="shared" si="24"/>
        <v>-1</v>
      </c>
      <c r="BH16" s="222">
        <f t="shared" si="25"/>
        <v>-5.8823529411764701</v>
      </c>
      <c r="BI16" s="193"/>
      <c r="BJ16" s="193"/>
      <c r="BK16" s="209"/>
      <c r="BL16" s="209"/>
      <c r="BM16" s="221">
        <f t="shared" si="26"/>
        <v>1</v>
      </c>
      <c r="BN16" s="221">
        <f t="shared" si="27"/>
        <v>0</v>
      </c>
      <c r="BO16" s="221">
        <f t="shared" si="28"/>
        <v>15</v>
      </c>
      <c r="BP16" s="221">
        <f t="shared" si="29"/>
        <v>16</v>
      </c>
      <c r="BQ16" s="202">
        <f t="shared" si="30"/>
        <v>0</v>
      </c>
      <c r="BR16" s="202">
        <f t="shared" si="30"/>
        <v>-1</v>
      </c>
      <c r="BS16" s="202">
        <f t="shared" si="30"/>
        <v>0</v>
      </c>
      <c r="BT16" s="204">
        <f t="shared" si="30"/>
        <v>-1</v>
      </c>
      <c r="BU16" s="193"/>
      <c r="BV16" s="193">
        <v>2</v>
      </c>
      <c r="BW16" s="193"/>
      <c r="BX16" s="193"/>
      <c r="BY16" s="193"/>
      <c r="BZ16" s="223">
        <f t="shared" si="31"/>
        <v>17</v>
      </c>
      <c r="CA16" s="224">
        <f t="shared" si="32"/>
        <v>2</v>
      </c>
      <c r="CB16" s="226"/>
      <c r="CC16" s="226">
        <v>1</v>
      </c>
      <c r="CD16" s="226"/>
      <c r="CE16" s="226"/>
      <c r="CF16" s="226">
        <v>1</v>
      </c>
    </row>
    <row r="17" spans="1:84" ht="24" customHeight="1" x14ac:dyDescent="0.55000000000000004">
      <c r="A17" s="193">
        <v>8</v>
      </c>
      <c r="B17" s="193">
        <v>71020008</v>
      </c>
      <c r="C17" s="207" t="s">
        <v>262</v>
      </c>
      <c r="D17" s="207" t="s">
        <v>251</v>
      </c>
      <c r="E17" s="193" t="s">
        <v>251</v>
      </c>
      <c r="F17" s="193" t="s">
        <v>252</v>
      </c>
      <c r="G17" s="193" t="s">
        <v>201</v>
      </c>
      <c r="H17" s="213" t="s">
        <v>253</v>
      </c>
      <c r="I17" s="193"/>
      <c r="J17" s="214" t="s">
        <v>254</v>
      </c>
      <c r="K17" s="215" t="s">
        <v>255</v>
      </c>
      <c r="L17" s="216">
        <v>0</v>
      </c>
      <c r="M17" s="217">
        <f t="shared" si="0"/>
        <v>0</v>
      </c>
      <c r="N17" s="216">
        <v>10</v>
      </c>
      <c r="O17" s="217">
        <f t="shared" si="1"/>
        <v>1</v>
      </c>
      <c r="P17" s="216">
        <v>15</v>
      </c>
      <c r="Q17" s="217">
        <f t="shared" si="2"/>
        <v>1</v>
      </c>
      <c r="R17" s="202">
        <f t="shared" si="3"/>
        <v>25</v>
      </c>
      <c r="S17" s="218">
        <f t="shared" si="3"/>
        <v>2</v>
      </c>
      <c r="T17" s="216">
        <v>7</v>
      </c>
      <c r="U17" s="219">
        <f t="shared" si="4"/>
        <v>1</v>
      </c>
      <c r="V17" s="216">
        <v>7</v>
      </c>
      <c r="W17" s="219">
        <f t="shared" si="5"/>
        <v>1</v>
      </c>
      <c r="X17" s="216">
        <v>19</v>
      </c>
      <c r="Y17" s="219">
        <f t="shared" si="6"/>
        <v>1</v>
      </c>
      <c r="Z17" s="216">
        <v>3</v>
      </c>
      <c r="AA17" s="219">
        <f t="shared" si="7"/>
        <v>1</v>
      </c>
      <c r="AB17" s="216">
        <v>9</v>
      </c>
      <c r="AC17" s="219">
        <f t="shared" si="8"/>
        <v>1</v>
      </c>
      <c r="AD17" s="216">
        <v>13</v>
      </c>
      <c r="AE17" s="219">
        <f t="shared" si="9"/>
        <v>1</v>
      </c>
      <c r="AF17" s="202">
        <f t="shared" si="10"/>
        <v>58</v>
      </c>
      <c r="AG17" s="218">
        <f t="shared" si="10"/>
        <v>6</v>
      </c>
      <c r="AH17" s="216">
        <v>0</v>
      </c>
      <c r="AI17" s="220">
        <f t="shared" si="11"/>
        <v>0</v>
      </c>
      <c r="AJ17" s="216">
        <v>0</v>
      </c>
      <c r="AK17" s="220">
        <f t="shared" si="12"/>
        <v>0</v>
      </c>
      <c r="AL17" s="216">
        <v>0</v>
      </c>
      <c r="AM17" s="220">
        <f t="shared" si="13"/>
        <v>0</v>
      </c>
      <c r="AN17" s="216">
        <v>0</v>
      </c>
      <c r="AO17" s="220">
        <f t="shared" si="14"/>
        <v>0</v>
      </c>
      <c r="AP17" s="216">
        <v>0</v>
      </c>
      <c r="AQ17" s="220">
        <f t="shared" si="15"/>
        <v>0</v>
      </c>
      <c r="AR17" s="216">
        <v>0</v>
      </c>
      <c r="AS17" s="220">
        <f t="shared" si="16"/>
        <v>0</v>
      </c>
      <c r="AT17" s="200">
        <f t="shared" si="17"/>
        <v>83</v>
      </c>
      <c r="AU17" s="201">
        <f t="shared" si="17"/>
        <v>8</v>
      </c>
      <c r="AV17" s="192">
        <v>1</v>
      </c>
      <c r="AW17" s="192"/>
      <c r="AX17" s="192">
        <v>7</v>
      </c>
      <c r="AY17" s="202">
        <f t="shared" si="18"/>
        <v>8</v>
      </c>
      <c r="AZ17" s="203">
        <f t="shared" si="19"/>
        <v>1</v>
      </c>
      <c r="BA17" s="203">
        <f t="shared" si="20"/>
        <v>0</v>
      </c>
      <c r="BB17" s="203">
        <f t="shared" si="21"/>
        <v>8</v>
      </c>
      <c r="BC17" s="202">
        <f t="shared" si="22"/>
        <v>9</v>
      </c>
      <c r="BD17" s="221">
        <f t="shared" si="23"/>
        <v>0</v>
      </c>
      <c r="BE17" s="221">
        <f t="shared" si="24"/>
        <v>0</v>
      </c>
      <c r="BF17" s="221">
        <f t="shared" si="24"/>
        <v>-1</v>
      </c>
      <c r="BG17" s="221">
        <f t="shared" si="24"/>
        <v>-1</v>
      </c>
      <c r="BH17" s="222">
        <f t="shared" si="25"/>
        <v>-11.111111111111111</v>
      </c>
      <c r="BI17" s="193"/>
      <c r="BJ17" s="193"/>
      <c r="BK17" s="209"/>
      <c r="BL17" s="209"/>
      <c r="BM17" s="221">
        <f t="shared" si="26"/>
        <v>1</v>
      </c>
      <c r="BN17" s="221">
        <f t="shared" si="27"/>
        <v>0</v>
      </c>
      <c r="BO17" s="221">
        <f t="shared" si="28"/>
        <v>7</v>
      </c>
      <c r="BP17" s="221">
        <f t="shared" si="29"/>
        <v>8</v>
      </c>
      <c r="BQ17" s="202">
        <f t="shared" si="30"/>
        <v>0</v>
      </c>
      <c r="BR17" s="202">
        <f t="shared" si="30"/>
        <v>0</v>
      </c>
      <c r="BS17" s="202">
        <f t="shared" si="30"/>
        <v>-1</v>
      </c>
      <c r="BT17" s="204">
        <f t="shared" si="30"/>
        <v>-1</v>
      </c>
      <c r="BU17" s="193"/>
      <c r="BV17" s="193"/>
      <c r="BW17" s="193">
        <v>1</v>
      </c>
      <c r="BX17" s="193"/>
      <c r="BY17" s="193"/>
      <c r="BZ17" s="223">
        <f t="shared" si="31"/>
        <v>8</v>
      </c>
      <c r="CA17" s="224">
        <f t="shared" si="32"/>
        <v>0</v>
      </c>
      <c r="CB17" s="227"/>
      <c r="CC17" s="226"/>
      <c r="CD17" s="226">
        <v>1</v>
      </c>
      <c r="CE17" s="226"/>
      <c r="CF17" s="226">
        <v>1</v>
      </c>
    </row>
    <row r="18" spans="1:84" ht="24" customHeight="1" x14ac:dyDescent="0.55000000000000004">
      <c r="A18" s="193">
        <v>9</v>
      </c>
      <c r="B18" s="193">
        <v>71020009</v>
      </c>
      <c r="C18" s="207" t="s">
        <v>263</v>
      </c>
      <c r="D18" s="207" t="s">
        <v>251</v>
      </c>
      <c r="E18" s="193" t="s">
        <v>251</v>
      </c>
      <c r="F18" s="193" t="s">
        <v>252</v>
      </c>
      <c r="G18" s="193" t="s">
        <v>201</v>
      </c>
      <c r="H18" s="213" t="s">
        <v>253</v>
      </c>
      <c r="I18" s="193"/>
      <c r="J18" s="214" t="s">
        <v>254</v>
      </c>
      <c r="K18" s="215" t="s">
        <v>255</v>
      </c>
      <c r="L18" s="216">
        <v>0</v>
      </c>
      <c r="M18" s="217">
        <f t="shared" si="0"/>
        <v>0</v>
      </c>
      <c r="N18" s="216">
        <v>7</v>
      </c>
      <c r="O18" s="217">
        <f t="shared" si="1"/>
        <v>1</v>
      </c>
      <c r="P18" s="216">
        <v>2</v>
      </c>
      <c r="Q18" s="217">
        <f t="shared" si="2"/>
        <v>1</v>
      </c>
      <c r="R18" s="202">
        <f t="shared" si="3"/>
        <v>9</v>
      </c>
      <c r="S18" s="218">
        <f t="shared" si="3"/>
        <v>2</v>
      </c>
      <c r="T18" s="216">
        <v>4</v>
      </c>
      <c r="U18" s="219">
        <f t="shared" si="4"/>
        <v>1</v>
      </c>
      <c r="V18" s="216">
        <v>8</v>
      </c>
      <c r="W18" s="219">
        <f t="shared" si="5"/>
        <v>1</v>
      </c>
      <c r="X18" s="216">
        <v>15</v>
      </c>
      <c r="Y18" s="219">
        <f t="shared" si="6"/>
        <v>1</v>
      </c>
      <c r="Z18" s="216">
        <v>14</v>
      </c>
      <c r="AA18" s="219">
        <f t="shared" si="7"/>
        <v>1</v>
      </c>
      <c r="AB18" s="216">
        <v>8</v>
      </c>
      <c r="AC18" s="219">
        <f t="shared" si="8"/>
        <v>1</v>
      </c>
      <c r="AD18" s="216">
        <v>7</v>
      </c>
      <c r="AE18" s="219">
        <f t="shared" si="9"/>
        <v>1</v>
      </c>
      <c r="AF18" s="202">
        <f t="shared" si="10"/>
        <v>56</v>
      </c>
      <c r="AG18" s="218">
        <f t="shared" si="10"/>
        <v>6</v>
      </c>
      <c r="AH18" s="216">
        <v>0</v>
      </c>
      <c r="AI18" s="220">
        <f t="shared" si="11"/>
        <v>0</v>
      </c>
      <c r="AJ18" s="216">
        <v>0</v>
      </c>
      <c r="AK18" s="220">
        <f t="shared" si="12"/>
        <v>0</v>
      </c>
      <c r="AL18" s="216">
        <v>0</v>
      </c>
      <c r="AM18" s="220">
        <f t="shared" si="13"/>
        <v>0</v>
      </c>
      <c r="AN18" s="216">
        <v>0</v>
      </c>
      <c r="AO18" s="220">
        <f t="shared" si="14"/>
        <v>0</v>
      </c>
      <c r="AP18" s="216">
        <v>0</v>
      </c>
      <c r="AQ18" s="220">
        <f t="shared" si="15"/>
        <v>0</v>
      </c>
      <c r="AR18" s="216">
        <v>0</v>
      </c>
      <c r="AS18" s="220">
        <f t="shared" si="16"/>
        <v>0</v>
      </c>
      <c r="AT18" s="200">
        <f t="shared" si="17"/>
        <v>65</v>
      </c>
      <c r="AU18" s="201">
        <f t="shared" si="17"/>
        <v>8</v>
      </c>
      <c r="AV18" s="192">
        <v>1</v>
      </c>
      <c r="AW18" s="192"/>
      <c r="AX18" s="192">
        <v>5</v>
      </c>
      <c r="AY18" s="202">
        <f t="shared" si="18"/>
        <v>6</v>
      </c>
      <c r="AZ18" s="203">
        <f t="shared" si="19"/>
        <v>1</v>
      </c>
      <c r="BA18" s="203">
        <f t="shared" si="20"/>
        <v>0</v>
      </c>
      <c r="BB18" s="203">
        <f t="shared" si="21"/>
        <v>6</v>
      </c>
      <c r="BC18" s="202">
        <f t="shared" si="22"/>
        <v>7</v>
      </c>
      <c r="BD18" s="221">
        <f t="shared" si="23"/>
        <v>0</v>
      </c>
      <c r="BE18" s="221">
        <f t="shared" si="24"/>
        <v>0</v>
      </c>
      <c r="BF18" s="221">
        <f t="shared" si="24"/>
        <v>-1</v>
      </c>
      <c r="BG18" s="221">
        <f t="shared" si="24"/>
        <v>-1</v>
      </c>
      <c r="BH18" s="222">
        <f t="shared" si="25"/>
        <v>-14.285714285714285</v>
      </c>
      <c r="BI18" s="193"/>
      <c r="BJ18" s="193"/>
      <c r="BK18" s="209"/>
      <c r="BL18" s="209"/>
      <c r="BM18" s="221">
        <f t="shared" si="26"/>
        <v>1</v>
      </c>
      <c r="BN18" s="221">
        <f t="shared" si="27"/>
        <v>0</v>
      </c>
      <c r="BO18" s="221">
        <f t="shared" si="28"/>
        <v>5</v>
      </c>
      <c r="BP18" s="221">
        <f t="shared" si="29"/>
        <v>6</v>
      </c>
      <c r="BQ18" s="202">
        <f t="shared" si="30"/>
        <v>0</v>
      </c>
      <c r="BR18" s="202">
        <f t="shared" si="30"/>
        <v>0</v>
      </c>
      <c r="BS18" s="202">
        <f t="shared" si="30"/>
        <v>-1</v>
      </c>
      <c r="BT18" s="204">
        <f t="shared" si="30"/>
        <v>-1</v>
      </c>
      <c r="BU18" s="193"/>
      <c r="BV18" s="193"/>
      <c r="BW18" s="193"/>
      <c r="BX18" s="193"/>
      <c r="BY18" s="193"/>
      <c r="BZ18" s="223">
        <f t="shared" si="31"/>
        <v>5</v>
      </c>
      <c r="CA18" s="224">
        <f t="shared" si="32"/>
        <v>-1</v>
      </c>
      <c r="CB18" s="226">
        <v>1</v>
      </c>
      <c r="CC18" s="226"/>
      <c r="CD18" s="226">
        <v>1</v>
      </c>
      <c r="CE18" s="226"/>
      <c r="CF18" s="226"/>
    </row>
    <row r="19" spans="1:84" ht="24" customHeight="1" x14ac:dyDescent="0.55000000000000004">
      <c r="A19" s="193">
        <v>10</v>
      </c>
      <c r="B19" s="193">
        <v>71020010</v>
      </c>
      <c r="C19" s="207" t="s">
        <v>264</v>
      </c>
      <c r="D19" s="207" t="s">
        <v>251</v>
      </c>
      <c r="E19" s="193" t="s">
        <v>251</v>
      </c>
      <c r="F19" s="193" t="s">
        <v>252</v>
      </c>
      <c r="G19" s="193" t="s">
        <v>201</v>
      </c>
      <c r="H19" s="213" t="s">
        <v>253</v>
      </c>
      <c r="I19" s="193"/>
      <c r="J19" s="214" t="s">
        <v>254</v>
      </c>
      <c r="K19" s="215" t="s">
        <v>255</v>
      </c>
      <c r="L19" s="216">
        <v>0</v>
      </c>
      <c r="M19" s="217">
        <f t="shared" si="0"/>
        <v>0</v>
      </c>
      <c r="N19" s="216">
        <v>77</v>
      </c>
      <c r="O19" s="217">
        <f t="shared" si="1"/>
        <v>3</v>
      </c>
      <c r="P19" s="216">
        <v>66</v>
      </c>
      <c r="Q19" s="217">
        <f t="shared" si="2"/>
        <v>2</v>
      </c>
      <c r="R19" s="202">
        <f t="shared" si="3"/>
        <v>143</v>
      </c>
      <c r="S19" s="218">
        <f t="shared" si="3"/>
        <v>5</v>
      </c>
      <c r="T19" s="216">
        <v>72</v>
      </c>
      <c r="U19" s="219">
        <f t="shared" si="4"/>
        <v>3</v>
      </c>
      <c r="V19" s="216">
        <v>86</v>
      </c>
      <c r="W19" s="219">
        <f t="shared" si="5"/>
        <v>3</v>
      </c>
      <c r="X19" s="216">
        <v>79</v>
      </c>
      <c r="Y19" s="219">
        <f t="shared" si="6"/>
        <v>3</v>
      </c>
      <c r="Z19" s="216">
        <v>107</v>
      </c>
      <c r="AA19" s="219">
        <f t="shared" si="7"/>
        <v>4</v>
      </c>
      <c r="AB19" s="216">
        <v>84</v>
      </c>
      <c r="AC19" s="219">
        <f t="shared" si="8"/>
        <v>3</v>
      </c>
      <c r="AD19" s="216">
        <v>106</v>
      </c>
      <c r="AE19" s="219">
        <f t="shared" si="9"/>
        <v>4</v>
      </c>
      <c r="AF19" s="202">
        <f t="shared" si="10"/>
        <v>534</v>
      </c>
      <c r="AG19" s="218">
        <f t="shared" si="10"/>
        <v>20</v>
      </c>
      <c r="AH19" s="216">
        <v>0</v>
      </c>
      <c r="AI19" s="220">
        <f t="shared" si="11"/>
        <v>0</v>
      </c>
      <c r="AJ19" s="216">
        <v>0</v>
      </c>
      <c r="AK19" s="220">
        <f t="shared" si="12"/>
        <v>0</v>
      </c>
      <c r="AL19" s="216">
        <v>0</v>
      </c>
      <c r="AM19" s="220">
        <f t="shared" si="13"/>
        <v>0</v>
      </c>
      <c r="AN19" s="216">
        <v>0</v>
      </c>
      <c r="AO19" s="220">
        <f t="shared" si="14"/>
        <v>0</v>
      </c>
      <c r="AP19" s="216">
        <v>0</v>
      </c>
      <c r="AQ19" s="220">
        <f t="shared" si="15"/>
        <v>0</v>
      </c>
      <c r="AR19" s="216">
        <v>0</v>
      </c>
      <c r="AS19" s="220">
        <f t="shared" si="16"/>
        <v>0</v>
      </c>
      <c r="AT19" s="200">
        <f t="shared" si="17"/>
        <v>677</v>
      </c>
      <c r="AU19" s="201">
        <f t="shared" si="17"/>
        <v>25</v>
      </c>
      <c r="AV19" s="192">
        <v>1</v>
      </c>
      <c r="AW19" s="192">
        <v>2</v>
      </c>
      <c r="AX19" s="192">
        <v>35</v>
      </c>
      <c r="AY19" s="202">
        <f t="shared" si="18"/>
        <v>38</v>
      </c>
      <c r="AZ19" s="203">
        <f t="shared" si="19"/>
        <v>1</v>
      </c>
      <c r="BA19" s="203">
        <f t="shared" si="20"/>
        <v>1</v>
      </c>
      <c r="BB19" s="203">
        <f t="shared" si="21"/>
        <v>30</v>
      </c>
      <c r="BC19" s="202">
        <f t="shared" si="22"/>
        <v>32</v>
      </c>
      <c r="BD19" s="221">
        <f t="shared" si="23"/>
        <v>0</v>
      </c>
      <c r="BE19" s="221">
        <f t="shared" si="24"/>
        <v>1</v>
      </c>
      <c r="BF19" s="221">
        <f t="shared" si="24"/>
        <v>5</v>
      </c>
      <c r="BG19" s="221">
        <f t="shared" si="24"/>
        <v>6</v>
      </c>
      <c r="BH19" s="222">
        <f t="shared" si="25"/>
        <v>18.75</v>
      </c>
      <c r="BI19" s="193"/>
      <c r="BJ19" s="193">
        <v>3</v>
      </c>
      <c r="BK19" s="209"/>
      <c r="BL19" s="209"/>
      <c r="BM19" s="221">
        <f t="shared" si="26"/>
        <v>1</v>
      </c>
      <c r="BN19" s="221">
        <f t="shared" si="27"/>
        <v>2</v>
      </c>
      <c r="BO19" s="221">
        <f t="shared" si="28"/>
        <v>32</v>
      </c>
      <c r="BP19" s="221">
        <f t="shared" si="29"/>
        <v>35</v>
      </c>
      <c r="BQ19" s="202">
        <f t="shared" si="30"/>
        <v>0</v>
      </c>
      <c r="BR19" s="202">
        <f t="shared" si="30"/>
        <v>1</v>
      </c>
      <c r="BS19" s="202">
        <f t="shared" si="30"/>
        <v>2</v>
      </c>
      <c r="BT19" s="204">
        <f t="shared" si="30"/>
        <v>3</v>
      </c>
      <c r="BU19" s="193">
        <v>1</v>
      </c>
      <c r="BV19" s="193">
        <v>2</v>
      </c>
      <c r="BW19" s="193"/>
      <c r="BX19" s="193"/>
      <c r="BY19" s="193"/>
      <c r="BZ19" s="223">
        <f t="shared" si="31"/>
        <v>34</v>
      </c>
      <c r="CA19" s="224">
        <f t="shared" si="32"/>
        <v>4</v>
      </c>
      <c r="CB19" s="226">
        <v>2</v>
      </c>
      <c r="CC19" s="226">
        <v>1</v>
      </c>
      <c r="CD19" s="226"/>
      <c r="CE19" s="226">
        <v>1</v>
      </c>
      <c r="CF19" s="226"/>
    </row>
    <row r="20" spans="1:84" ht="24" customHeight="1" x14ac:dyDescent="0.55000000000000004">
      <c r="A20" s="193">
        <v>11</v>
      </c>
      <c r="B20" s="193">
        <v>71020011</v>
      </c>
      <c r="C20" s="207" t="s">
        <v>265</v>
      </c>
      <c r="D20" s="207" t="s">
        <v>251</v>
      </c>
      <c r="E20" s="193" t="s">
        <v>251</v>
      </c>
      <c r="F20" s="193" t="s">
        <v>252</v>
      </c>
      <c r="G20" s="193" t="s">
        <v>201</v>
      </c>
      <c r="H20" s="213" t="s">
        <v>253</v>
      </c>
      <c r="I20" s="193"/>
      <c r="J20" s="214" t="s">
        <v>254</v>
      </c>
      <c r="K20" s="215" t="s">
        <v>255</v>
      </c>
      <c r="L20" s="216">
        <v>0</v>
      </c>
      <c r="M20" s="217">
        <f t="shared" si="0"/>
        <v>0</v>
      </c>
      <c r="N20" s="216">
        <v>13</v>
      </c>
      <c r="O20" s="217">
        <f t="shared" si="1"/>
        <v>1</v>
      </c>
      <c r="P20" s="216">
        <v>15</v>
      </c>
      <c r="Q20" s="217">
        <f t="shared" si="2"/>
        <v>1</v>
      </c>
      <c r="R20" s="202">
        <f t="shared" si="3"/>
        <v>28</v>
      </c>
      <c r="S20" s="218">
        <f t="shared" si="3"/>
        <v>2</v>
      </c>
      <c r="T20" s="216">
        <v>21</v>
      </c>
      <c r="U20" s="219">
        <f t="shared" si="4"/>
        <v>1</v>
      </c>
      <c r="V20" s="216">
        <v>9</v>
      </c>
      <c r="W20" s="219">
        <f t="shared" si="5"/>
        <v>1</v>
      </c>
      <c r="X20" s="216">
        <v>20</v>
      </c>
      <c r="Y20" s="219">
        <f t="shared" si="6"/>
        <v>1</v>
      </c>
      <c r="Z20" s="216">
        <v>12</v>
      </c>
      <c r="AA20" s="219">
        <f t="shared" si="7"/>
        <v>1</v>
      </c>
      <c r="AB20" s="216">
        <v>15</v>
      </c>
      <c r="AC20" s="219">
        <f t="shared" si="8"/>
        <v>1</v>
      </c>
      <c r="AD20" s="216">
        <v>16</v>
      </c>
      <c r="AE20" s="219">
        <f t="shared" si="9"/>
        <v>1</v>
      </c>
      <c r="AF20" s="202">
        <f t="shared" si="10"/>
        <v>93</v>
      </c>
      <c r="AG20" s="218">
        <f t="shared" si="10"/>
        <v>6</v>
      </c>
      <c r="AH20" s="216">
        <v>0</v>
      </c>
      <c r="AI20" s="220">
        <f t="shared" si="11"/>
        <v>0</v>
      </c>
      <c r="AJ20" s="216">
        <v>0</v>
      </c>
      <c r="AK20" s="220">
        <f t="shared" si="12"/>
        <v>0</v>
      </c>
      <c r="AL20" s="216">
        <v>0</v>
      </c>
      <c r="AM20" s="220">
        <f t="shared" si="13"/>
        <v>0</v>
      </c>
      <c r="AN20" s="216">
        <v>0</v>
      </c>
      <c r="AO20" s="220">
        <f t="shared" si="14"/>
        <v>0</v>
      </c>
      <c r="AP20" s="216">
        <v>0</v>
      </c>
      <c r="AQ20" s="220">
        <f t="shared" si="15"/>
        <v>0</v>
      </c>
      <c r="AR20" s="216">
        <v>0</v>
      </c>
      <c r="AS20" s="220">
        <f t="shared" si="16"/>
        <v>0</v>
      </c>
      <c r="AT20" s="200">
        <f t="shared" si="17"/>
        <v>121</v>
      </c>
      <c r="AU20" s="201">
        <f t="shared" si="17"/>
        <v>8</v>
      </c>
      <c r="AV20" s="192">
        <v>1</v>
      </c>
      <c r="AW20" s="192"/>
      <c r="AX20" s="228">
        <v>12</v>
      </c>
      <c r="AY20" s="202">
        <f t="shared" si="18"/>
        <v>13</v>
      </c>
      <c r="AZ20" s="203">
        <f t="shared" si="19"/>
        <v>1</v>
      </c>
      <c r="BA20" s="203">
        <f t="shared" si="20"/>
        <v>1</v>
      </c>
      <c r="BB20" s="203">
        <f t="shared" si="21"/>
        <v>10</v>
      </c>
      <c r="BC20" s="202">
        <f t="shared" si="22"/>
        <v>12</v>
      </c>
      <c r="BD20" s="221">
        <f t="shared" si="23"/>
        <v>0</v>
      </c>
      <c r="BE20" s="221">
        <f t="shared" si="24"/>
        <v>-1</v>
      </c>
      <c r="BF20" s="221">
        <f t="shared" si="24"/>
        <v>2</v>
      </c>
      <c r="BG20" s="221">
        <f t="shared" si="24"/>
        <v>1</v>
      </c>
      <c r="BH20" s="222">
        <f t="shared" si="25"/>
        <v>8.3333333333333321</v>
      </c>
      <c r="BI20" s="193"/>
      <c r="BJ20" s="193">
        <v>3</v>
      </c>
      <c r="BK20" s="209"/>
      <c r="BL20" s="209"/>
      <c r="BM20" s="221">
        <f t="shared" si="26"/>
        <v>1</v>
      </c>
      <c r="BN20" s="221">
        <f t="shared" si="27"/>
        <v>0</v>
      </c>
      <c r="BO20" s="221">
        <f t="shared" si="28"/>
        <v>9</v>
      </c>
      <c r="BP20" s="221">
        <f t="shared" si="29"/>
        <v>10</v>
      </c>
      <c r="BQ20" s="202">
        <f t="shared" si="30"/>
        <v>0</v>
      </c>
      <c r="BR20" s="202">
        <f t="shared" si="30"/>
        <v>-1</v>
      </c>
      <c r="BS20" s="202">
        <f t="shared" si="30"/>
        <v>-1</v>
      </c>
      <c r="BT20" s="204">
        <f t="shared" si="30"/>
        <v>-2</v>
      </c>
      <c r="BU20" s="193"/>
      <c r="BV20" s="193">
        <v>1</v>
      </c>
      <c r="BW20" s="193"/>
      <c r="BX20" s="193"/>
      <c r="BY20" s="193"/>
      <c r="BZ20" s="223">
        <f t="shared" si="31"/>
        <v>10</v>
      </c>
      <c r="CA20" s="224">
        <f t="shared" si="32"/>
        <v>0</v>
      </c>
      <c r="CB20" s="226"/>
      <c r="CC20" s="226">
        <v>1</v>
      </c>
      <c r="CD20" s="226"/>
      <c r="CE20" s="226"/>
      <c r="CF20" s="226">
        <v>1</v>
      </c>
    </row>
    <row r="21" spans="1:84" ht="24" customHeight="1" x14ac:dyDescent="0.55000000000000004">
      <c r="A21" s="193">
        <v>12</v>
      </c>
      <c r="B21" s="193">
        <v>71020012</v>
      </c>
      <c r="C21" s="207" t="s">
        <v>266</v>
      </c>
      <c r="D21" s="207" t="s">
        <v>251</v>
      </c>
      <c r="E21" s="193" t="s">
        <v>251</v>
      </c>
      <c r="F21" s="193" t="s">
        <v>252</v>
      </c>
      <c r="G21" s="193" t="s">
        <v>201</v>
      </c>
      <c r="H21" s="213" t="s">
        <v>253</v>
      </c>
      <c r="I21" s="193"/>
      <c r="J21" s="214" t="s">
        <v>254</v>
      </c>
      <c r="K21" s="215" t="s">
        <v>255</v>
      </c>
      <c r="L21" s="216"/>
      <c r="M21" s="217">
        <f t="shared" si="0"/>
        <v>0</v>
      </c>
      <c r="N21" s="216"/>
      <c r="O21" s="217">
        <f t="shared" si="1"/>
        <v>0</v>
      </c>
      <c r="P21" s="216"/>
      <c r="Q21" s="217">
        <f t="shared" si="2"/>
        <v>0</v>
      </c>
      <c r="R21" s="202">
        <f t="shared" si="3"/>
        <v>0</v>
      </c>
      <c r="S21" s="218">
        <f t="shared" si="3"/>
        <v>0</v>
      </c>
      <c r="T21" s="216"/>
      <c r="U21" s="219">
        <f t="shared" si="4"/>
        <v>0</v>
      </c>
      <c r="V21" s="216"/>
      <c r="W21" s="219">
        <f t="shared" si="5"/>
        <v>0</v>
      </c>
      <c r="X21" s="216"/>
      <c r="Y21" s="219">
        <f t="shared" si="6"/>
        <v>0</v>
      </c>
      <c r="Z21" s="216"/>
      <c r="AA21" s="219">
        <f t="shared" si="7"/>
        <v>0</v>
      </c>
      <c r="AB21" s="216"/>
      <c r="AC21" s="219">
        <f t="shared" si="8"/>
        <v>0</v>
      </c>
      <c r="AD21" s="216"/>
      <c r="AE21" s="219">
        <f t="shared" si="9"/>
        <v>0</v>
      </c>
      <c r="AF21" s="202">
        <f t="shared" si="10"/>
        <v>0</v>
      </c>
      <c r="AG21" s="218">
        <f t="shared" si="10"/>
        <v>0</v>
      </c>
      <c r="AH21" s="216"/>
      <c r="AI21" s="220">
        <f t="shared" si="11"/>
        <v>0</v>
      </c>
      <c r="AJ21" s="216"/>
      <c r="AK21" s="220">
        <f t="shared" si="12"/>
        <v>0</v>
      </c>
      <c r="AL21" s="216"/>
      <c r="AM21" s="220">
        <f t="shared" si="13"/>
        <v>0</v>
      </c>
      <c r="AN21" s="216"/>
      <c r="AO21" s="220">
        <f t="shared" si="14"/>
        <v>0</v>
      </c>
      <c r="AP21" s="216"/>
      <c r="AQ21" s="220">
        <f t="shared" si="15"/>
        <v>0</v>
      </c>
      <c r="AR21" s="216"/>
      <c r="AS21" s="220">
        <f t="shared" si="16"/>
        <v>0</v>
      </c>
      <c r="AT21" s="200">
        <f t="shared" si="17"/>
        <v>0</v>
      </c>
      <c r="AU21" s="201">
        <f t="shared" si="17"/>
        <v>0</v>
      </c>
      <c r="AV21" s="229">
        <v>1</v>
      </c>
      <c r="AW21" s="192"/>
      <c r="AX21" s="230">
        <v>0</v>
      </c>
      <c r="AY21" s="202">
        <f t="shared" si="18"/>
        <v>1</v>
      </c>
      <c r="AZ21" s="203">
        <f t="shared" si="19"/>
        <v>0</v>
      </c>
      <c r="BA21" s="203">
        <f t="shared" si="20"/>
        <v>0</v>
      </c>
      <c r="BB21" s="203">
        <f t="shared" si="21"/>
        <v>0</v>
      </c>
      <c r="BC21" s="202">
        <f t="shared" si="22"/>
        <v>0</v>
      </c>
      <c r="BD21" s="221">
        <f t="shared" si="23"/>
        <v>1</v>
      </c>
      <c r="BE21" s="221">
        <f t="shared" si="24"/>
        <v>0</v>
      </c>
      <c r="BF21" s="221">
        <f t="shared" si="24"/>
        <v>0</v>
      </c>
      <c r="BG21" s="221">
        <f t="shared" si="24"/>
        <v>1</v>
      </c>
      <c r="BH21" s="222" t="e">
        <f t="shared" si="25"/>
        <v>#DIV/0!</v>
      </c>
      <c r="BI21" s="193">
        <v>1</v>
      </c>
      <c r="BJ21" s="193"/>
      <c r="BK21" s="209"/>
      <c r="BL21" s="209"/>
      <c r="BM21" s="221">
        <f t="shared" si="26"/>
        <v>0</v>
      </c>
      <c r="BN21" s="221">
        <f t="shared" si="27"/>
        <v>0</v>
      </c>
      <c r="BO21" s="221">
        <f t="shared" si="28"/>
        <v>0</v>
      </c>
      <c r="BP21" s="221">
        <f t="shared" si="29"/>
        <v>0</v>
      </c>
      <c r="BQ21" s="202">
        <f t="shared" si="30"/>
        <v>0</v>
      </c>
      <c r="BR21" s="202">
        <f t="shared" si="30"/>
        <v>0</v>
      </c>
      <c r="BS21" s="202">
        <f t="shared" si="30"/>
        <v>0</v>
      </c>
      <c r="BT21" s="204">
        <f t="shared" si="30"/>
        <v>0</v>
      </c>
      <c r="BU21" s="193"/>
      <c r="BV21" s="193"/>
      <c r="BW21" s="193"/>
      <c r="BX21" s="193"/>
      <c r="BY21" s="193"/>
      <c r="BZ21" s="223">
        <f t="shared" si="31"/>
        <v>0</v>
      </c>
      <c r="CA21" s="224">
        <f t="shared" si="32"/>
        <v>0</v>
      </c>
      <c r="CB21" s="226"/>
      <c r="CC21" s="226"/>
      <c r="CD21" s="226"/>
      <c r="CE21" s="226"/>
      <c r="CF21" s="226"/>
    </row>
    <row r="22" spans="1:84" ht="24" customHeight="1" x14ac:dyDescent="0.55000000000000004">
      <c r="A22" s="193">
        <v>13</v>
      </c>
      <c r="B22" s="193">
        <v>71020013</v>
      </c>
      <c r="C22" s="207" t="s">
        <v>267</v>
      </c>
      <c r="D22" s="207" t="s">
        <v>268</v>
      </c>
      <c r="E22" s="193" t="s">
        <v>251</v>
      </c>
      <c r="F22" s="193" t="s">
        <v>252</v>
      </c>
      <c r="G22" s="193" t="s">
        <v>201</v>
      </c>
      <c r="H22" s="213" t="s">
        <v>253</v>
      </c>
      <c r="I22" s="193"/>
      <c r="J22" s="214" t="s">
        <v>254</v>
      </c>
      <c r="K22" s="215" t="s">
        <v>255</v>
      </c>
      <c r="L22" s="216">
        <v>0</v>
      </c>
      <c r="M22" s="217">
        <f t="shared" si="0"/>
        <v>0</v>
      </c>
      <c r="N22" s="216">
        <v>20</v>
      </c>
      <c r="O22" s="217">
        <f t="shared" si="1"/>
        <v>1</v>
      </c>
      <c r="P22" s="216">
        <v>20</v>
      </c>
      <c r="Q22" s="217">
        <f t="shared" si="2"/>
        <v>1</v>
      </c>
      <c r="R22" s="202">
        <f t="shared" si="3"/>
        <v>40</v>
      </c>
      <c r="S22" s="218">
        <f t="shared" si="3"/>
        <v>2</v>
      </c>
      <c r="T22" s="216">
        <v>22</v>
      </c>
      <c r="U22" s="219">
        <f t="shared" si="4"/>
        <v>1</v>
      </c>
      <c r="V22" s="216">
        <v>24</v>
      </c>
      <c r="W22" s="219">
        <f t="shared" si="5"/>
        <v>1</v>
      </c>
      <c r="X22" s="216">
        <v>24</v>
      </c>
      <c r="Y22" s="219">
        <f t="shared" si="6"/>
        <v>1</v>
      </c>
      <c r="Z22" s="216">
        <v>27</v>
      </c>
      <c r="AA22" s="219">
        <f t="shared" si="7"/>
        <v>1</v>
      </c>
      <c r="AB22" s="216">
        <v>36</v>
      </c>
      <c r="AC22" s="219">
        <f t="shared" si="8"/>
        <v>1</v>
      </c>
      <c r="AD22" s="216">
        <v>32</v>
      </c>
      <c r="AE22" s="219">
        <f t="shared" si="9"/>
        <v>1</v>
      </c>
      <c r="AF22" s="202">
        <f t="shared" si="10"/>
        <v>165</v>
      </c>
      <c r="AG22" s="218">
        <f t="shared" si="10"/>
        <v>6</v>
      </c>
      <c r="AH22" s="216">
        <v>0</v>
      </c>
      <c r="AI22" s="220">
        <f t="shared" si="11"/>
        <v>0</v>
      </c>
      <c r="AJ22" s="216">
        <v>0</v>
      </c>
      <c r="AK22" s="220">
        <f t="shared" si="12"/>
        <v>0</v>
      </c>
      <c r="AL22" s="216">
        <v>0</v>
      </c>
      <c r="AM22" s="220">
        <f t="shared" si="13"/>
        <v>0</v>
      </c>
      <c r="AN22" s="216">
        <v>0</v>
      </c>
      <c r="AO22" s="220">
        <f t="shared" si="14"/>
        <v>0</v>
      </c>
      <c r="AP22" s="216">
        <v>0</v>
      </c>
      <c r="AQ22" s="220">
        <f t="shared" si="15"/>
        <v>0</v>
      </c>
      <c r="AR22" s="216">
        <v>0</v>
      </c>
      <c r="AS22" s="220">
        <f t="shared" si="16"/>
        <v>0</v>
      </c>
      <c r="AT22" s="200">
        <f t="shared" si="17"/>
        <v>205</v>
      </c>
      <c r="AU22" s="201">
        <f t="shared" si="17"/>
        <v>8</v>
      </c>
      <c r="AV22" s="192">
        <v>1</v>
      </c>
      <c r="AW22" s="192">
        <v>1</v>
      </c>
      <c r="AX22" s="192">
        <v>10</v>
      </c>
      <c r="AY22" s="202">
        <f t="shared" si="18"/>
        <v>12</v>
      </c>
      <c r="AZ22" s="203">
        <f t="shared" si="19"/>
        <v>1</v>
      </c>
      <c r="BA22" s="203">
        <f t="shared" si="20"/>
        <v>1</v>
      </c>
      <c r="BB22" s="203">
        <f t="shared" si="21"/>
        <v>10</v>
      </c>
      <c r="BC22" s="202">
        <f t="shared" si="22"/>
        <v>12</v>
      </c>
      <c r="BD22" s="221">
        <f t="shared" si="23"/>
        <v>0</v>
      </c>
      <c r="BE22" s="221">
        <f t="shared" si="24"/>
        <v>0</v>
      </c>
      <c r="BF22" s="221">
        <f t="shared" si="24"/>
        <v>0</v>
      </c>
      <c r="BG22" s="221">
        <f t="shared" si="24"/>
        <v>0</v>
      </c>
      <c r="BH22" s="222">
        <f t="shared" si="25"/>
        <v>0</v>
      </c>
      <c r="BI22" s="193"/>
      <c r="BJ22" s="193"/>
      <c r="BK22" s="209"/>
      <c r="BL22" s="209"/>
      <c r="BM22" s="221">
        <f t="shared" si="26"/>
        <v>1</v>
      </c>
      <c r="BN22" s="221">
        <f t="shared" si="27"/>
        <v>1</v>
      </c>
      <c r="BO22" s="221">
        <f t="shared" si="28"/>
        <v>10</v>
      </c>
      <c r="BP22" s="221">
        <f t="shared" si="29"/>
        <v>12</v>
      </c>
      <c r="BQ22" s="202">
        <f t="shared" si="30"/>
        <v>0</v>
      </c>
      <c r="BR22" s="202">
        <f t="shared" si="30"/>
        <v>0</v>
      </c>
      <c r="BS22" s="202">
        <f t="shared" si="30"/>
        <v>0</v>
      </c>
      <c r="BT22" s="204">
        <f t="shared" si="30"/>
        <v>0</v>
      </c>
      <c r="BU22" s="193"/>
      <c r="BV22" s="193"/>
      <c r="BW22" s="193">
        <v>1</v>
      </c>
      <c r="BX22" s="193"/>
      <c r="BY22" s="193"/>
      <c r="BZ22" s="223">
        <f t="shared" si="31"/>
        <v>11</v>
      </c>
      <c r="CA22" s="224">
        <f t="shared" si="32"/>
        <v>1</v>
      </c>
      <c r="CB22" s="226"/>
      <c r="CC22" s="226"/>
      <c r="CD22" s="226"/>
      <c r="CE22" s="226"/>
      <c r="CF22" s="226">
        <v>1</v>
      </c>
    </row>
    <row r="23" spans="1:84" ht="24" customHeight="1" x14ac:dyDescent="0.55000000000000004">
      <c r="A23" s="193">
        <v>14</v>
      </c>
      <c r="B23" s="193">
        <v>71020014</v>
      </c>
      <c r="C23" s="207" t="s">
        <v>269</v>
      </c>
      <c r="D23" s="207" t="s">
        <v>268</v>
      </c>
      <c r="E23" s="193" t="s">
        <v>251</v>
      </c>
      <c r="F23" s="193" t="s">
        <v>252</v>
      </c>
      <c r="G23" s="193" t="s">
        <v>201</v>
      </c>
      <c r="H23" s="213" t="s">
        <v>202</v>
      </c>
      <c r="I23" s="193"/>
      <c r="J23" s="214" t="s">
        <v>254</v>
      </c>
      <c r="K23" s="215" t="s">
        <v>255</v>
      </c>
      <c r="L23" s="216">
        <v>9</v>
      </c>
      <c r="M23" s="217">
        <f t="shared" si="0"/>
        <v>1</v>
      </c>
      <c r="N23" s="216">
        <v>14</v>
      </c>
      <c r="O23" s="217">
        <f t="shared" si="1"/>
        <v>1</v>
      </c>
      <c r="P23" s="216">
        <v>15</v>
      </c>
      <c r="Q23" s="217">
        <f t="shared" si="2"/>
        <v>1</v>
      </c>
      <c r="R23" s="202">
        <f t="shared" si="3"/>
        <v>38</v>
      </c>
      <c r="S23" s="218">
        <f t="shared" si="3"/>
        <v>3</v>
      </c>
      <c r="T23" s="216">
        <v>18</v>
      </c>
      <c r="U23" s="219">
        <f t="shared" si="4"/>
        <v>1</v>
      </c>
      <c r="V23" s="216">
        <v>16</v>
      </c>
      <c r="W23" s="219">
        <f t="shared" si="5"/>
        <v>1</v>
      </c>
      <c r="X23" s="216">
        <v>23</v>
      </c>
      <c r="Y23" s="219">
        <f t="shared" si="6"/>
        <v>1</v>
      </c>
      <c r="Z23" s="216">
        <v>14</v>
      </c>
      <c r="AA23" s="219">
        <f t="shared" si="7"/>
        <v>1</v>
      </c>
      <c r="AB23" s="216">
        <v>24</v>
      </c>
      <c r="AC23" s="219">
        <f t="shared" si="8"/>
        <v>1</v>
      </c>
      <c r="AD23" s="216">
        <v>22</v>
      </c>
      <c r="AE23" s="219">
        <f t="shared" si="9"/>
        <v>1</v>
      </c>
      <c r="AF23" s="202">
        <f t="shared" si="10"/>
        <v>117</v>
      </c>
      <c r="AG23" s="218">
        <f t="shared" si="10"/>
        <v>6</v>
      </c>
      <c r="AH23" s="216">
        <v>24</v>
      </c>
      <c r="AI23" s="220">
        <f t="shared" si="11"/>
        <v>1</v>
      </c>
      <c r="AJ23" s="216">
        <v>21</v>
      </c>
      <c r="AK23" s="220">
        <f t="shared" si="12"/>
        <v>1</v>
      </c>
      <c r="AL23" s="216">
        <v>19</v>
      </c>
      <c r="AM23" s="220">
        <f t="shared" si="13"/>
        <v>1</v>
      </c>
      <c r="AN23" s="216">
        <v>0</v>
      </c>
      <c r="AO23" s="220">
        <f t="shared" si="14"/>
        <v>0</v>
      </c>
      <c r="AP23" s="216">
        <v>0</v>
      </c>
      <c r="AQ23" s="220">
        <f t="shared" si="15"/>
        <v>0</v>
      </c>
      <c r="AR23" s="216">
        <v>0</v>
      </c>
      <c r="AS23" s="220">
        <f t="shared" si="16"/>
        <v>0</v>
      </c>
      <c r="AT23" s="200">
        <f t="shared" si="17"/>
        <v>219</v>
      </c>
      <c r="AU23" s="201">
        <f t="shared" si="17"/>
        <v>12</v>
      </c>
      <c r="AV23" s="192">
        <v>1</v>
      </c>
      <c r="AW23" s="192"/>
      <c r="AX23" s="192">
        <v>15</v>
      </c>
      <c r="AY23" s="202">
        <f t="shared" si="18"/>
        <v>16</v>
      </c>
      <c r="AZ23" s="203">
        <f t="shared" si="19"/>
        <v>1</v>
      </c>
      <c r="BA23" s="203">
        <f t="shared" si="20"/>
        <v>1</v>
      </c>
      <c r="BB23" s="203">
        <f t="shared" si="21"/>
        <v>15</v>
      </c>
      <c r="BC23" s="202">
        <f t="shared" si="22"/>
        <v>17</v>
      </c>
      <c r="BD23" s="221">
        <f t="shared" si="23"/>
        <v>0</v>
      </c>
      <c r="BE23" s="221">
        <f t="shared" si="24"/>
        <v>-1</v>
      </c>
      <c r="BF23" s="221">
        <f t="shared" si="24"/>
        <v>0</v>
      </c>
      <c r="BG23" s="221">
        <f t="shared" si="24"/>
        <v>-1</v>
      </c>
      <c r="BH23" s="222">
        <f t="shared" si="25"/>
        <v>-5.8823529411764701</v>
      </c>
      <c r="BI23" s="193"/>
      <c r="BJ23" s="193"/>
      <c r="BK23" s="209"/>
      <c r="BL23" s="209"/>
      <c r="BM23" s="221">
        <f t="shared" si="26"/>
        <v>1</v>
      </c>
      <c r="BN23" s="221">
        <f t="shared" si="27"/>
        <v>0</v>
      </c>
      <c r="BO23" s="221">
        <f t="shared" si="28"/>
        <v>15</v>
      </c>
      <c r="BP23" s="221">
        <f t="shared" si="29"/>
        <v>16</v>
      </c>
      <c r="BQ23" s="202">
        <f t="shared" si="30"/>
        <v>0</v>
      </c>
      <c r="BR23" s="202">
        <f t="shared" si="30"/>
        <v>-1</v>
      </c>
      <c r="BS23" s="202">
        <f t="shared" si="30"/>
        <v>0</v>
      </c>
      <c r="BT23" s="204">
        <f t="shared" si="30"/>
        <v>-1</v>
      </c>
      <c r="BU23" s="193"/>
      <c r="BV23" s="193"/>
      <c r="BW23" s="230">
        <f>2-1</f>
        <v>1</v>
      </c>
      <c r="BX23" s="193"/>
      <c r="BY23" s="193"/>
      <c r="BZ23" s="223">
        <f t="shared" si="31"/>
        <v>16</v>
      </c>
      <c r="CA23" s="224">
        <f t="shared" si="32"/>
        <v>1</v>
      </c>
      <c r="CB23" s="226"/>
      <c r="CC23" s="226">
        <v>1</v>
      </c>
      <c r="CD23" s="226"/>
      <c r="CE23" s="226">
        <v>1</v>
      </c>
      <c r="CF23" s="226">
        <v>1</v>
      </c>
    </row>
    <row r="24" spans="1:84" ht="24" customHeight="1" x14ac:dyDescent="0.55000000000000004">
      <c r="A24" s="193">
        <v>15</v>
      </c>
      <c r="B24" s="193">
        <v>71020016</v>
      </c>
      <c r="C24" s="207" t="s">
        <v>270</v>
      </c>
      <c r="D24" s="207" t="s">
        <v>268</v>
      </c>
      <c r="E24" s="193" t="s">
        <v>251</v>
      </c>
      <c r="F24" s="193" t="s">
        <v>252</v>
      </c>
      <c r="G24" s="193" t="s">
        <v>201</v>
      </c>
      <c r="H24" s="213" t="s">
        <v>253</v>
      </c>
      <c r="I24" s="193"/>
      <c r="J24" s="214" t="s">
        <v>254</v>
      </c>
      <c r="K24" s="215" t="s">
        <v>255</v>
      </c>
      <c r="L24" s="216">
        <v>10</v>
      </c>
      <c r="M24" s="217">
        <f t="shared" si="0"/>
        <v>1</v>
      </c>
      <c r="N24" s="216">
        <v>7</v>
      </c>
      <c r="O24" s="217">
        <f t="shared" si="1"/>
        <v>1</v>
      </c>
      <c r="P24" s="216">
        <v>10</v>
      </c>
      <c r="Q24" s="217">
        <f t="shared" si="2"/>
        <v>1</v>
      </c>
      <c r="R24" s="202">
        <f t="shared" si="3"/>
        <v>27</v>
      </c>
      <c r="S24" s="218">
        <f t="shared" si="3"/>
        <v>3</v>
      </c>
      <c r="T24" s="216">
        <v>7</v>
      </c>
      <c r="U24" s="219">
        <f t="shared" si="4"/>
        <v>1</v>
      </c>
      <c r="V24" s="216">
        <v>6</v>
      </c>
      <c r="W24" s="219">
        <f t="shared" si="5"/>
        <v>1</v>
      </c>
      <c r="X24" s="216">
        <v>10</v>
      </c>
      <c r="Y24" s="219">
        <f t="shared" si="6"/>
        <v>1</v>
      </c>
      <c r="Z24" s="216">
        <v>3</v>
      </c>
      <c r="AA24" s="219">
        <f t="shared" si="7"/>
        <v>1</v>
      </c>
      <c r="AB24" s="216">
        <v>9</v>
      </c>
      <c r="AC24" s="219">
        <f t="shared" si="8"/>
        <v>1</v>
      </c>
      <c r="AD24" s="216">
        <v>7</v>
      </c>
      <c r="AE24" s="219">
        <f t="shared" si="9"/>
        <v>1</v>
      </c>
      <c r="AF24" s="202">
        <f t="shared" si="10"/>
        <v>42</v>
      </c>
      <c r="AG24" s="218">
        <f t="shared" si="10"/>
        <v>6</v>
      </c>
      <c r="AH24" s="216">
        <v>0</v>
      </c>
      <c r="AI24" s="220">
        <f t="shared" si="11"/>
        <v>0</v>
      </c>
      <c r="AJ24" s="216">
        <v>0</v>
      </c>
      <c r="AK24" s="220">
        <f t="shared" si="12"/>
        <v>0</v>
      </c>
      <c r="AL24" s="216">
        <v>0</v>
      </c>
      <c r="AM24" s="220">
        <f t="shared" si="13"/>
        <v>0</v>
      </c>
      <c r="AN24" s="216">
        <v>0</v>
      </c>
      <c r="AO24" s="220">
        <f t="shared" si="14"/>
        <v>0</v>
      </c>
      <c r="AP24" s="216">
        <v>0</v>
      </c>
      <c r="AQ24" s="220">
        <f t="shared" si="15"/>
        <v>0</v>
      </c>
      <c r="AR24" s="216">
        <v>0</v>
      </c>
      <c r="AS24" s="220">
        <f t="shared" si="16"/>
        <v>0</v>
      </c>
      <c r="AT24" s="200">
        <f t="shared" si="17"/>
        <v>69</v>
      </c>
      <c r="AU24" s="201">
        <f t="shared" si="17"/>
        <v>9</v>
      </c>
      <c r="AV24" s="192">
        <v>1</v>
      </c>
      <c r="AW24" s="192"/>
      <c r="AX24" s="192">
        <v>4</v>
      </c>
      <c r="AY24" s="202">
        <f t="shared" si="18"/>
        <v>5</v>
      </c>
      <c r="AZ24" s="203">
        <f t="shared" si="19"/>
        <v>1</v>
      </c>
      <c r="BA24" s="203">
        <f t="shared" si="20"/>
        <v>0</v>
      </c>
      <c r="BB24" s="203">
        <f t="shared" si="21"/>
        <v>6</v>
      </c>
      <c r="BC24" s="202">
        <f t="shared" si="22"/>
        <v>7</v>
      </c>
      <c r="BD24" s="221">
        <f t="shared" si="23"/>
        <v>0</v>
      </c>
      <c r="BE24" s="221">
        <f t="shared" si="24"/>
        <v>0</v>
      </c>
      <c r="BF24" s="221">
        <f t="shared" si="24"/>
        <v>-2</v>
      </c>
      <c r="BG24" s="221">
        <f t="shared" si="24"/>
        <v>-2</v>
      </c>
      <c r="BH24" s="222">
        <f t="shared" si="25"/>
        <v>-28.571428571428569</v>
      </c>
      <c r="BI24" s="193"/>
      <c r="BJ24" s="193"/>
      <c r="BK24" s="209"/>
      <c r="BL24" s="209"/>
      <c r="BM24" s="221">
        <f t="shared" si="26"/>
        <v>1</v>
      </c>
      <c r="BN24" s="221">
        <f t="shared" si="27"/>
        <v>0</v>
      </c>
      <c r="BO24" s="221">
        <f t="shared" si="28"/>
        <v>4</v>
      </c>
      <c r="BP24" s="221">
        <f t="shared" si="29"/>
        <v>5</v>
      </c>
      <c r="BQ24" s="202">
        <f t="shared" si="30"/>
        <v>0</v>
      </c>
      <c r="BR24" s="202">
        <f t="shared" si="30"/>
        <v>0</v>
      </c>
      <c r="BS24" s="202">
        <f t="shared" si="30"/>
        <v>-2</v>
      </c>
      <c r="BT24" s="204">
        <f t="shared" si="30"/>
        <v>-2</v>
      </c>
      <c r="BU24" s="193"/>
      <c r="BV24" s="193">
        <v>1</v>
      </c>
      <c r="BW24" s="193"/>
      <c r="BX24" s="193"/>
      <c r="BY24" s="193"/>
      <c r="BZ24" s="223">
        <f t="shared" si="31"/>
        <v>5</v>
      </c>
      <c r="CA24" s="224">
        <f t="shared" si="32"/>
        <v>-1</v>
      </c>
      <c r="CB24" s="226"/>
      <c r="CC24" s="226"/>
      <c r="CD24" s="226">
        <v>1</v>
      </c>
      <c r="CE24" s="226"/>
      <c r="CF24" s="226">
        <v>1</v>
      </c>
    </row>
    <row r="25" spans="1:84" ht="24" customHeight="1" x14ac:dyDescent="0.55000000000000004">
      <c r="A25" s="193">
        <v>16</v>
      </c>
      <c r="B25" s="193">
        <v>71020017</v>
      </c>
      <c r="C25" s="207" t="s">
        <v>271</v>
      </c>
      <c r="D25" s="207" t="s">
        <v>272</v>
      </c>
      <c r="E25" s="193" t="s">
        <v>251</v>
      </c>
      <c r="F25" s="193" t="s">
        <v>252</v>
      </c>
      <c r="G25" s="193" t="s">
        <v>201</v>
      </c>
      <c r="H25" s="213" t="s">
        <v>253</v>
      </c>
      <c r="I25" s="193"/>
      <c r="J25" s="214" t="s">
        <v>254</v>
      </c>
      <c r="K25" s="215" t="s">
        <v>255</v>
      </c>
      <c r="L25" s="216">
        <v>4</v>
      </c>
      <c r="M25" s="217">
        <f t="shared" si="0"/>
        <v>1</v>
      </c>
      <c r="N25" s="216">
        <v>10</v>
      </c>
      <c r="O25" s="217">
        <f t="shared" si="1"/>
        <v>1</v>
      </c>
      <c r="P25" s="216">
        <v>11</v>
      </c>
      <c r="Q25" s="217">
        <f t="shared" si="2"/>
        <v>1</v>
      </c>
      <c r="R25" s="202">
        <f t="shared" si="3"/>
        <v>25</v>
      </c>
      <c r="S25" s="218">
        <f t="shared" si="3"/>
        <v>3</v>
      </c>
      <c r="T25" s="216">
        <v>14</v>
      </c>
      <c r="U25" s="219">
        <f t="shared" si="4"/>
        <v>1</v>
      </c>
      <c r="V25" s="216">
        <v>19</v>
      </c>
      <c r="W25" s="219">
        <f t="shared" si="5"/>
        <v>1</v>
      </c>
      <c r="X25" s="216">
        <v>13</v>
      </c>
      <c r="Y25" s="219">
        <f t="shared" si="6"/>
        <v>1</v>
      </c>
      <c r="Z25" s="216">
        <v>16</v>
      </c>
      <c r="AA25" s="219">
        <f t="shared" si="7"/>
        <v>1</v>
      </c>
      <c r="AB25" s="216">
        <v>10</v>
      </c>
      <c r="AC25" s="219">
        <f t="shared" si="8"/>
        <v>1</v>
      </c>
      <c r="AD25" s="216">
        <v>16</v>
      </c>
      <c r="AE25" s="219">
        <f t="shared" si="9"/>
        <v>1</v>
      </c>
      <c r="AF25" s="202">
        <f t="shared" si="10"/>
        <v>88</v>
      </c>
      <c r="AG25" s="218">
        <f t="shared" si="10"/>
        <v>6</v>
      </c>
      <c r="AH25" s="216">
        <v>0</v>
      </c>
      <c r="AI25" s="220">
        <f t="shared" si="11"/>
        <v>0</v>
      </c>
      <c r="AJ25" s="216">
        <v>0</v>
      </c>
      <c r="AK25" s="220">
        <f t="shared" si="12"/>
        <v>0</v>
      </c>
      <c r="AL25" s="216">
        <v>0</v>
      </c>
      <c r="AM25" s="220">
        <f t="shared" si="13"/>
        <v>0</v>
      </c>
      <c r="AN25" s="216">
        <v>0</v>
      </c>
      <c r="AO25" s="220">
        <f t="shared" si="14"/>
        <v>0</v>
      </c>
      <c r="AP25" s="216">
        <v>0</v>
      </c>
      <c r="AQ25" s="220">
        <f t="shared" si="15"/>
        <v>0</v>
      </c>
      <c r="AR25" s="216">
        <v>0</v>
      </c>
      <c r="AS25" s="220">
        <f t="shared" si="16"/>
        <v>0</v>
      </c>
      <c r="AT25" s="200">
        <f t="shared" si="17"/>
        <v>113</v>
      </c>
      <c r="AU25" s="201">
        <f t="shared" si="17"/>
        <v>9</v>
      </c>
      <c r="AV25" s="192">
        <v>1</v>
      </c>
      <c r="AW25" s="192"/>
      <c r="AX25" s="192">
        <f>12-1</f>
        <v>11</v>
      </c>
      <c r="AY25" s="202">
        <f t="shared" si="18"/>
        <v>12</v>
      </c>
      <c r="AZ25" s="203">
        <f t="shared" si="19"/>
        <v>1</v>
      </c>
      <c r="BA25" s="203">
        <f t="shared" si="20"/>
        <v>0</v>
      </c>
      <c r="BB25" s="203">
        <f t="shared" si="21"/>
        <v>8</v>
      </c>
      <c r="BC25" s="202">
        <f t="shared" si="22"/>
        <v>9</v>
      </c>
      <c r="BD25" s="221">
        <f t="shared" si="23"/>
        <v>0</v>
      </c>
      <c r="BE25" s="221">
        <f t="shared" si="24"/>
        <v>0</v>
      </c>
      <c r="BF25" s="221">
        <f t="shared" si="24"/>
        <v>3</v>
      </c>
      <c r="BG25" s="221">
        <f t="shared" si="24"/>
        <v>3</v>
      </c>
      <c r="BH25" s="222">
        <f t="shared" si="25"/>
        <v>33.333333333333329</v>
      </c>
      <c r="BI25" s="193"/>
      <c r="BJ25" s="193"/>
      <c r="BK25" s="209"/>
      <c r="BL25" s="209"/>
      <c r="BM25" s="221">
        <f t="shared" si="26"/>
        <v>1</v>
      </c>
      <c r="BN25" s="221">
        <f t="shared" si="27"/>
        <v>0</v>
      </c>
      <c r="BO25" s="221">
        <f t="shared" si="28"/>
        <v>11</v>
      </c>
      <c r="BP25" s="221">
        <f t="shared" si="29"/>
        <v>12</v>
      </c>
      <c r="BQ25" s="202">
        <f t="shared" si="30"/>
        <v>0</v>
      </c>
      <c r="BR25" s="202">
        <f t="shared" si="30"/>
        <v>0</v>
      </c>
      <c r="BS25" s="202">
        <f t="shared" si="30"/>
        <v>3</v>
      </c>
      <c r="BT25" s="204">
        <f t="shared" si="30"/>
        <v>3</v>
      </c>
      <c r="BU25" s="193"/>
      <c r="BV25" s="193"/>
      <c r="BW25" s="193"/>
      <c r="BX25" s="193"/>
      <c r="BY25" s="193"/>
      <c r="BZ25" s="223">
        <f t="shared" si="31"/>
        <v>11</v>
      </c>
      <c r="CA25" s="224">
        <f t="shared" si="32"/>
        <v>3</v>
      </c>
      <c r="CB25" s="226"/>
      <c r="CC25" s="226">
        <v>1</v>
      </c>
      <c r="CD25" s="226"/>
      <c r="CE25" s="226"/>
      <c r="CF25" s="226">
        <v>1</v>
      </c>
    </row>
    <row r="26" spans="1:84" ht="24" customHeight="1" x14ac:dyDescent="0.55000000000000004">
      <c r="A26" s="193">
        <v>17</v>
      </c>
      <c r="B26" s="193">
        <v>71020019</v>
      </c>
      <c r="C26" s="207" t="s">
        <v>273</v>
      </c>
      <c r="D26" s="207" t="s">
        <v>272</v>
      </c>
      <c r="E26" s="193" t="s">
        <v>251</v>
      </c>
      <c r="F26" s="193" t="s">
        <v>252</v>
      </c>
      <c r="G26" s="193" t="s">
        <v>201</v>
      </c>
      <c r="H26" s="213" t="s">
        <v>253</v>
      </c>
      <c r="I26" s="193"/>
      <c r="J26" s="214" t="s">
        <v>254</v>
      </c>
      <c r="K26" s="215" t="s">
        <v>255</v>
      </c>
      <c r="L26" s="216">
        <v>14</v>
      </c>
      <c r="M26" s="217">
        <f t="shared" si="0"/>
        <v>1</v>
      </c>
      <c r="N26" s="216">
        <v>6</v>
      </c>
      <c r="O26" s="217">
        <f t="shared" si="1"/>
        <v>1</v>
      </c>
      <c r="P26" s="216">
        <v>9</v>
      </c>
      <c r="Q26" s="217">
        <f t="shared" si="2"/>
        <v>1</v>
      </c>
      <c r="R26" s="202">
        <f t="shared" si="3"/>
        <v>29</v>
      </c>
      <c r="S26" s="218">
        <f t="shared" si="3"/>
        <v>3</v>
      </c>
      <c r="T26" s="216">
        <v>10</v>
      </c>
      <c r="U26" s="219">
        <f t="shared" si="4"/>
        <v>1</v>
      </c>
      <c r="V26" s="216">
        <v>13</v>
      </c>
      <c r="W26" s="219">
        <f t="shared" si="5"/>
        <v>1</v>
      </c>
      <c r="X26" s="216">
        <v>11</v>
      </c>
      <c r="Y26" s="219">
        <f t="shared" si="6"/>
        <v>1</v>
      </c>
      <c r="Z26" s="216">
        <v>8</v>
      </c>
      <c r="AA26" s="219">
        <f t="shared" si="7"/>
        <v>1</v>
      </c>
      <c r="AB26" s="216">
        <v>16</v>
      </c>
      <c r="AC26" s="219">
        <f t="shared" si="8"/>
        <v>1</v>
      </c>
      <c r="AD26" s="216">
        <v>17</v>
      </c>
      <c r="AE26" s="219">
        <f t="shared" si="9"/>
        <v>1</v>
      </c>
      <c r="AF26" s="202">
        <f t="shared" si="10"/>
        <v>75</v>
      </c>
      <c r="AG26" s="218">
        <f t="shared" si="10"/>
        <v>6</v>
      </c>
      <c r="AH26" s="216">
        <v>0</v>
      </c>
      <c r="AI26" s="220">
        <f t="shared" si="11"/>
        <v>0</v>
      </c>
      <c r="AJ26" s="216">
        <v>0</v>
      </c>
      <c r="AK26" s="220">
        <f t="shared" si="12"/>
        <v>0</v>
      </c>
      <c r="AL26" s="216">
        <v>0</v>
      </c>
      <c r="AM26" s="220">
        <f t="shared" si="13"/>
        <v>0</v>
      </c>
      <c r="AN26" s="216">
        <v>0</v>
      </c>
      <c r="AO26" s="220">
        <f t="shared" si="14"/>
        <v>0</v>
      </c>
      <c r="AP26" s="216">
        <v>0</v>
      </c>
      <c r="AQ26" s="220">
        <f t="shared" si="15"/>
        <v>0</v>
      </c>
      <c r="AR26" s="216">
        <v>0</v>
      </c>
      <c r="AS26" s="220">
        <f t="shared" si="16"/>
        <v>0</v>
      </c>
      <c r="AT26" s="200">
        <f t="shared" si="17"/>
        <v>104</v>
      </c>
      <c r="AU26" s="201">
        <f t="shared" si="17"/>
        <v>9</v>
      </c>
      <c r="AV26" s="192">
        <v>1</v>
      </c>
      <c r="AW26" s="192"/>
      <c r="AX26" s="192">
        <v>11</v>
      </c>
      <c r="AY26" s="202">
        <f t="shared" si="18"/>
        <v>12</v>
      </c>
      <c r="AZ26" s="203">
        <f t="shared" si="19"/>
        <v>1</v>
      </c>
      <c r="BA26" s="203">
        <f t="shared" si="20"/>
        <v>0</v>
      </c>
      <c r="BB26" s="203">
        <f t="shared" si="21"/>
        <v>8</v>
      </c>
      <c r="BC26" s="202">
        <f t="shared" si="22"/>
        <v>9</v>
      </c>
      <c r="BD26" s="221">
        <f t="shared" si="23"/>
        <v>0</v>
      </c>
      <c r="BE26" s="221">
        <f t="shared" si="24"/>
        <v>0</v>
      </c>
      <c r="BF26" s="221">
        <f t="shared" si="24"/>
        <v>3</v>
      </c>
      <c r="BG26" s="221">
        <f t="shared" si="24"/>
        <v>3</v>
      </c>
      <c r="BH26" s="222">
        <f t="shared" si="25"/>
        <v>33.333333333333329</v>
      </c>
      <c r="BI26" s="193"/>
      <c r="BJ26" s="193"/>
      <c r="BK26" s="209"/>
      <c r="BL26" s="209"/>
      <c r="BM26" s="221">
        <f t="shared" si="26"/>
        <v>1</v>
      </c>
      <c r="BN26" s="221">
        <f t="shared" si="27"/>
        <v>0</v>
      </c>
      <c r="BO26" s="221">
        <f t="shared" si="28"/>
        <v>11</v>
      </c>
      <c r="BP26" s="221">
        <f t="shared" si="29"/>
        <v>12</v>
      </c>
      <c r="BQ26" s="202">
        <f t="shared" si="30"/>
        <v>0</v>
      </c>
      <c r="BR26" s="202">
        <f t="shared" si="30"/>
        <v>0</v>
      </c>
      <c r="BS26" s="202">
        <f t="shared" si="30"/>
        <v>3</v>
      </c>
      <c r="BT26" s="204">
        <f t="shared" si="30"/>
        <v>3</v>
      </c>
      <c r="BU26" s="193"/>
      <c r="BV26" s="193"/>
      <c r="BW26" s="193">
        <v>1</v>
      </c>
      <c r="BX26" s="193"/>
      <c r="BY26" s="193"/>
      <c r="BZ26" s="223">
        <f t="shared" si="31"/>
        <v>12</v>
      </c>
      <c r="CA26" s="224">
        <f t="shared" si="32"/>
        <v>4</v>
      </c>
      <c r="CB26" s="226"/>
      <c r="CC26" s="226">
        <v>1</v>
      </c>
      <c r="CD26" s="226"/>
      <c r="CE26" s="226"/>
      <c r="CF26" s="226">
        <v>1</v>
      </c>
    </row>
    <row r="27" spans="1:84" ht="24" customHeight="1" x14ac:dyDescent="0.55000000000000004">
      <c r="A27" s="193">
        <v>18</v>
      </c>
      <c r="B27" s="193">
        <v>71020020</v>
      </c>
      <c r="C27" s="207" t="s">
        <v>274</v>
      </c>
      <c r="D27" s="207" t="s">
        <v>272</v>
      </c>
      <c r="E27" s="193" t="s">
        <v>251</v>
      </c>
      <c r="F27" s="193" t="s">
        <v>252</v>
      </c>
      <c r="G27" s="193" t="s">
        <v>201</v>
      </c>
      <c r="H27" s="213" t="s">
        <v>253</v>
      </c>
      <c r="I27" s="193"/>
      <c r="J27" s="214" t="s">
        <v>254</v>
      </c>
      <c r="K27" s="215" t="s">
        <v>255</v>
      </c>
      <c r="L27" s="216">
        <v>10</v>
      </c>
      <c r="M27" s="217">
        <f t="shared" si="0"/>
        <v>1</v>
      </c>
      <c r="N27" s="216">
        <v>13</v>
      </c>
      <c r="O27" s="217">
        <f t="shared" si="1"/>
        <v>1</v>
      </c>
      <c r="P27" s="216">
        <v>16</v>
      </c>
      <c r="Q27" s="217">
        <f t="shared" si="2"/>
        <v>1</v>
      </c>
      <c r="R27" s="202">
        <f t="shared" si="3"/>
        <v>39</v>
      </c>
      <c r="S27" s="218">
        <f t="shared" si="3"/>
        <v>3</v>
      </c>
      <c r="T27" s="216">
        <v>25</v>
      </c>
      <c r="U27" s="219">
        <f t="shared" si="4"/>
        <v>1</v>
      </c>
      <c r="V27" s="216">
        <v>15</v>
      </c>
      <c r="W27" s="219">
        <f t="shared" si="5"/>
        <v>1</v>
      </c>
      <c r="X27" s="216">
        <v>25</v>
      </c>
      <c r="Y27" s="219">
        <f t="shared" si="6"/>
        <v>1</v>
      </c>
      <c r="Z27" s="216">
        <v>18</v>
      </c>
      <c r="AA27" s="219">
        <f t="shared" si="7"/>
        <v>1</v>
      </c>
      <c r="AB27" s="216">
        <v>13</v>
      </c>
      <c r="AC27" s="219">
        <f t="shared" si="8"/>
        <v>1</v>
      </c>
      <c r="AD27" s="216">
        <v>15</v>
      </c>
      <c r="AE27" s="219">
        <f t="shared" si="9"/>
        <v>1</v>
      </c>
      <c r="AF27" s="202">
        <f t="shared" si="10"/>
        <v>111</v>
      </c>
      <c r="AG27" s="218">
        <f t="shared" si="10"/>
        <v>6</v>
      </c>
      <c r="AH27" s="216">
        <v>0</v>
      </c>
      <c r="AI27" s="220">
        <f t="shared" si="11"/>
        <v>0</v>
      </c>
      <c r="AJ27" s="216">
        <v>0</v>
      </c>
      <c r="AK27" s="220">
        <f t="shared" si="12"/>
        <v>0</v>
      </c>
      <c r="AL27" s="216">
        <v>0</v>
      </c>
      <c r="AM27" s="220">
        <f t="shared" si="13"/>
        <v>0</v>
      </c>
      <c r="AN27" s="216">
        <v>0</v>
      </c>
      <c r="AO27" s="220">
        <f t="shared" si="14"/>
        <v>0</v>
      </c>
      <c r="AP27" s="216">
        <v>0</v>
      </c>
      <c r="AQ27" s="220">
        <f t="shared" si="15"/>
        <v>0</v>
      </c>
      <c r="AR27" s="216">
        <v>0</v>
      </c>
      <c r="AS27" s="220">
        <f t="shared" si="16"/>
        <v>0</v>
      </c>
      <c r="AT27" s="200">
        <f t="shared" si="17"/>
        <v>150</v>
      </c>
      <c r="AU27" s="201">
        <f t="shared" si="17"/>
        <v>9</v>
      </c>
      <c r="AV27" s="192">
        <v>1</v>
      </c>
      <c r="AW27" s="192"/>
      <c r="AX27" s="192">
        <v>11</v>
      </c>
      <c r="AY27" s="202">
        <f t="shared" si="18"/>
        <v>12</v>
      </c>
      <c r="AZ27" s="203">
        <f t="shared" si="19"/>
        <v>1</v>
      </c>
      <c r="BA27" s="203">
        <f t="shared" si="20"/>
        <v>1</v>
      </c>
      <c r="BB27" s="203">
        <f t="shared" si="21"/>
        <v>11</v>
      </c>
      <c r="BC27" s="202">
        <f t="shared" si="22"/>
        <v>13</v>
      </c>
      <c r="BD27" s="221">
        <f t="shared" si="23"/>
        <v>0</v>
      </c>
      <c r="BE27" s="221">
        <f t="shared" si="24"/>
        <v>-1</v>
      </c>
      <c r="BF27" s="221">
        <f t="shared" si="24"/>
        <v>0</v>
      </c>
      <c r="BG27" s="221">
        <f t="shared" si="24"/>
        <v>-1</v>
      </c>
      <c r="BH27" s="222">
        <f t="shared" si="25"/>
        <v>-7.6923076923076925</v>
      </c>
      <c r="BI27" s="193"/>
      <c r="BJ27" s="193"/>
      <c r="BK27" s="209"/>
      <c r="BL27" s="209"/>
      <c r="BM27" s="221">
        <f t="shared" si="26"/>
        <v>1</v>
      </c>
      <c r="BN27" s="221">
        <f t="shared" si="27"/>
        <v>0</v>
      </c>
      <c r="BO27" s="221">
        <f t="shared" si="28"/>
        <v>11</v>
      </c>
      <c r="BP27" s="221">
        <f t="shared" si="29"/>
        <v>12</v>
      </c>
      <c r="BQ27" s="202">
        <f t="shared" si="30"/>
        <v>0</v>
      </c>
      <c r="BR27" s="202">
        <f t="shared" si="30"/>
        <v>-1</v>
      </c>
      <c r="BS27" s="202">
        <f t="shared" si="30"/>
        <v>0</v>
      </c>
      <c r="BT27" s="204">
        <f t="shared" si="30"/>
        <v>-1</v>
      </c>
      <c r="BU27" s="193"/>
      <c r="BV27" s="193">
        <v>1</v>
      </c>
      <c r="BW27" s="193">
        <v>1</v>
      </c>
      <c r="BX27" s="193"/>
      <c r="BY27" s="193"/>
      <c r="BZ27" s="223">
        <f t="shared" si="31"/>
        <v>13</v>
      </c>
      <c r="CA27" s="224">
        <f t="shared" si="32"/>
        <v>2</v>
      </c>
      <c r="CB27" s="226"/>
      <c r="CC27" s="226"/>
      <c r="CD27" s="226">
        <v>1</v>
      </c>
      <c r="CE27" s="226"/>
      <c r="CF27" s="226">
        <v>1</v>
      </c>
    </row>
    <row r="28" spans="1:84" ht="24" customHeight="1" x14ac:dyDescent="0.55000000000000004">
      <c r="A28" s="193">
        <v>19</v>
      </c>
      <c r="B28" s="193">
        <v>71020021</v>
      </c>
      <c r="C28" s="207" t="s">
        <v>275</v>
      </c>
      <c r="D28" s="207" t="s">
        <v>272</v>
      </c>
      <c r="E28" s="193" t="s">
        <v>251</v>
      </c>
      <c r="F28" s="193" t="s">
        <v>252</v>
      </c>
      <c r="G28" s="193" t="s">
        <v>201</v>
      </c>
      <c r="H28" s="213" t="s">
        <v>253</v>
      </c>
      <c r="I28" s="193"/>
      <c r="J28" s="214" t="s">
        <v>254</v>
      </c>
      <c r="K28" s="215" t="s">
        <v>255</v>
      </c>
      <c r="L28" s="216">
        <v>11</v>
      </c>
      <c r="M28" s="217">
        <f t="shared" si="0"/>
        <v>1</v>
      </c>
      <c r="N28" s="216">
        <v>3</v>
      </c>
      <c r="O28" s="217">
        <f t="shared" si="1"/>
        <v>1</v>
      </c>
      <c r="P28" s="216">
        <v>4</v>
      </c>
      <c r="Q28" s="217">
        <f t="shared" si="2"/>
        <v>1</v>
      </c>
      <c r="R28" s="202">
        <f t="shared" si="3"/>
        <v>18</v>
      </c>
      <c r="S28" s="218">
        <f t="shared" si="3"/>
        <v>3</v>
      </c>
      <c r="T28" s="216">
        <v>13</v>
      </c>
      <c r="U28" s="219">
        <f t="shared" si="4"/>
        <v>1</v>
      </c>
      <c r="V28" s="216">
        <v>5</v>
      </c>
      <c r="W28" s="219">
        <f t="shared" si="5"/>
        <v>1</v>
      </c>
      <c r="X28" s="216">
        <v>9</v>
      </c>
      <c r="Y28" s="219">
        <f t="shared" si="6"/>
        <v>1</v>
      </c>
      <c r="Z28" s="216">
        <v>7</v>
      </c>
      <c r="AA28" s="219">
        <f t="shared" si="7"/>
        <v>1</v>
      </c>
      <c r="AB28" s="216">
        <v>7</v>
      </c>
      <c r="AC28" s="219">
        <f t="shared" si="8"/>
        <v>1</v>
      </c>
      <c r="AD28" s="216">
        <v>5</v>
      </c>
      <c r="AE28" s="219">
        <f t="shared" si="9"/>
        <v>1</v>
      </c>
      <c r="AF28" s="202">
        <f t="shared" si="10"/>
        <v>46</v>
      </c>
      <c r="AG28" s="218">
        <f t="shared" si="10"/>
        <v>6</v>
      </c>
      <c r="AH28" s="216">
        <v>0</v>
      </c>
      <c r="AI28" s="220">
        <f t="shared" si="11"/>
        <v>0</v>
      </c>
      <c r="AJ28" s="216">
        <v>0</v>
      </c>
      <c r="AK28" s="220">
        <f t="shared" si="12"/>
        <v>0</v>
      </c>
      <c r="AL28" s="216">
        <v>0</v>
      </c>
      <c r="AM28" s="220">
        <f t="shared" si="13"/>
        <v>0</v>
      </c>
      <c r="AN28" s="216">
        <v>0</v>
      </c>
      <c r="AO28" s="220">
        <f t="shared" si="14"/>
        <v>0</v>
      </c>
      <c r="AP28" s="216">
        <v>0</v>
      </c>
      <c r="AQ28" s="220">
        <f t="shared" si="15"/>
        <v>0</v>
      </c>
      <c r="AR28" s="216">
        <v>0</v>
      </c>
      <c r="AS28" s="220">
        <f t="shared" si="16"/>
        <v>0</v>
      </c>
      <c r="AT28" s="200">
        <f t="shared" si="17"/>
        <v>64</v>
      </c>
      <c r="AU28" s="201">
        <f t="shared" si="17"/>
        <v>9</v>
      </c>
      <c r="AV28" s="231">
        <v>1</v>
      </c>
      <c r="AW28" s="192"/>
      <c r="AX28" s="192">
        <v>6</v>
      </c>
      <c r="AY28" s="202">
        <f t="shared" si="18"/>
        <v>7</v>
      </c>
      <c r="AZ28" s="203">
        <f t="shared" si="19"/>
        <v>1</v>
      </c>
      <c r="BA28" s="203">
        <f t="shared" si="20"/>
        <v>0</v>
      </c>
      <c r="BB28" s="203">
        <f t="shared" si="21"/>
        <v>6</v>
      </c>
      <c r="BC28" s="202">
        <f t="shared" si="22"/>
        <v>7</v>
      </c>
      <c r="BD28" s="221">
        <f t="shared" si="23"/>
        <v>0</v>
      </c>
      <c r="BE28" s="221">
        <f t="shared" si="24"/>
        <v>0</v>
      </c>
      <c r="BF28" s="221">
        <f t="shared" si="24"/>
        <v>0</v>
      </c>
      <c r="BG28" s="221">
        <f t="shared" si="24"/>
        <v>0</v>
      </c>
      <c r="BH28" s="222">
        <f t="shared" si="25"/>
        <v>0</v>
      </c>
      <c r="BI28" s="193"/>
      <c r="BJ28" s="193">
        <v>1</v>
      </c>
      <c r="BK28" s="209"/>
      <c r="BL28" s="209"/>
      <c r="BM28" s="221">
        <f t="shared" si="26"/>
        <v>1</v>
      </c>
      <c r="BN28" s="221">
        <f t="shared" si="27"/>
        <v>0</v>
      </c>
      <c r="BO28" s="221">
        <f t="shared" si="28"/>
        <v>5</v>
      </c>
      <c r="BP28" s="221">
        <f t="shared" si="29"/>
        <v>6</v>
      </c>
      <c r="BQ28" s="202">
        <f t="shared" si="30"/>
        <v>0</v>
      </c>
      <c r="BR28" s="202">
        <f t="shared" si="30"/>
        <v>0</v>
      </c>
      <c r="BS28" s="202">
        <f t="shared" si="30"/>
        <v>-1</v>
      </c>
      <c r="BT28" s="204">
        <f t="shared" si="30"/>
        <v>-1</v>
      </c>
      <c r="BU28" s="193"/>
      <c r="BV28" s="193"/>
      <c r="BW28" s="193"/>
      <c r="BX28" s="193">
        <v>1</v>
      </c>
      <c r="BY28" s="193"/>
      <c r="BZ28" s="223">
        <f t="shared" si="31"/>
        <v>6</v>
      </c>
      <c r="CA28" s="224">
        <f t="shared" si="32"/>
        <v>0</v>
      </c>
      <c r="CB28" s="226"/>
      <c r="CC28" s="226"/>
      <c r="CD28" s="226">
        <v>1</v>
      </c>
      <c r="CE28" s="226"/>
      <c r="CF28" s="226">
        <v>1</v>
      </c>
    </row>
    <row r="29" spans="1:84" ht="24" customHeight="1" x14ac:dyDescent="0.55000000000000004">
      <c r="A29" s="193">
        <v>20</v>
      </c>
      <c r="B29" s="193">
        <v>71020022</v>
      </c>
      <c r="C29" s="207" t="s">
        <v>276</v>
      </c>
      <c r="D29" s="207" t="s">
        <v>272</v>
      </c>
      <c r="E29" s="193" t="s">
        <v>251</v>
      </c>
      <c r="F29" s="193" t="s">
        <v>252</v>
      </c>
      <c r="G29" s="193" t="s">
        <v>201</v>
      </c>
      <c r="H29" s="213" t="s">
        <v>202</v>
      </c>
      <c r="I29" s="193"/>
      <c r="J29" s="214" t="s">
        <v>254</v>
      </c>
      <c r="K29" s="215" t="s">
        <v>255</v>
      </c>
      <c r="L29" s="216">
        <v>0</v>
      </c>
      <c r="M29" s="217">
        <f t="shared" si="0"/>
        <v>0</v>
      </c>
      <c r="N29" s="216">
        <v>20</v>
      </c>
      <c r="O29" s="217">
        <f t="shared" si="1"/>
        <v>1</v>
      </c>
      <c r="P29" s="216">
        <v>27</v>
      </c>
      <c r="Q29" s="217">
        <f t="shared" si="2"/>
        <v>1</v>
      </c>
      <c r="R29" s="202">
        <f t="shared" si="3"/>
        <v>47</v>
      </c>
      <c r="S29" s="218">
        <f t="shared" si="3"/>
        <v>2</v>
      </c>
      <c r="T29" s="216">
        <v>19</v>
      </c>
      <c r="U29" s="219">
        <f t="shared" si="4"/>
        <v>1</v>
      </c>
      <c r="V29" s="216">
        <v>9</v>
      </c>
      <c r="W29" s="219">
        <f t="shared" si="5"/>
        <v>1</v>
      </c>
      <c r="X29" s="216">
        <v>17</v>
      </c>
      <c r="Y29" s="219">
        <f t="shared" si="6"/>
        <v>1</v>
      </c>
      <c r="Z29" s="216">
        <v>19</v>
      </c>
      <c r="AA29" s="219">
        <f t="shared" si="7"/>
        <v>1</v>
      </c>
      <c r="AB29" s="216">
        <v>18</v>
      </c>
      <c r="AC29" s="219">
        <f t="shared" si="8"/>
        <v>1</v>
      </c>
      <c r="AD29" s="216">
        <v>18</v>
      </c>
      <c r="AE29" s="219">
        <f t="shared" si="9"/>
        <v>1</v>
      </c>
      <c r="AF29" s="202">
        <f t="shared" si="10"/>
        <v>100</v>
      </c>
      <c r="AG29" s="218">
        <f t="shared" si="10"/>
        <v>6</v>
      </c>
      <c r="AH29" s="216">
        <v>40</v>
      </c>
      <c r="AI29" s="220">
        <f t="shared" si="11"/>
        <v>1</v>
      </c>
      <c r="AJ29" s="216">
        <v>23</v>
      </c>
      <c r="AK29" s="220">
        <f t="shared" si="12"/>
        <v>1</v>
      </c>
      <c r="AL29" s="216">
        <v>14</v>
      </c>
      <c r="AM29" s="220">
        <f t="shared" si="13"/>
        <v>1</v>
      </c>
      <c r="AN29" s="216">
        <v>0</v>
      </c>
      <c r="AO29" s="220">
        <f t="shared" si="14"/>
        <v>0</v>
      </c>
      <c r="AP29" s="216">
        <v>0</v>
      </c>
      <c r="AQ29" s="220">
        <f t="shared" si="15"/>
        <v>0</v>
      </c>
      <c r="AR29" s="216">
        <v>0</v>
      </c>
      <c r="AS29" s="220">
        <f t="shared" si="16"/>
        <v>0</v>
      </c>
      <c r="AT29" s="200">
        <f t="shared" si="17"/>
        <v>224</v>
      </c>
      <c r="AU29" s="201">
        <f t="shared" si="17"/>
        <v>11</v>
      </c>
      <c r="AV29" s="192">
        <v>1</v>
      </c>
      <c r="AW29" s="192"/>
      <c r="AX29" s="192">
        <v>14</v>
      </c>
      <c r="AY29" s="202">
        <f t="shared" si="18"/>
        <v>15</v>
      </c>
      <c r="AZ29" s="203">
        <f t="shared" si="19"/>
        <v>1</v>
      </c>
      <c r="BA29" s="203">
        <f t="shared" si="20"/>
        <v>1</v>
      </c>
      <c r="BB29" s="203">
        <f t="shared" si="21"/>
        <v>14</v>
      </c>
      <c r="BC29" s="202">
        <f t="shared" si="22"/>
        <v>16</v>
      </c>
      <c r="BD29" s="221">
        <f t="shared" si="23"/>
        <v>0</v>
      </c>
      <c r="BE29" s="221">
        <f t="shared" si="24"/>
        <v>-1</v>
      </c>
      <c r="BF29" s="221">
        <f t="shared" si="24"/>
        <v>0</v>
      </c>
      <c r="BG29" s="221">
        <f t="shared" si="24"/>
        <v>-1</v>
      </c>
      <c r="BH29" s="222">
        <f t="shared" si="25"/>
        <v>-6.25</v>
      </c>
      <c r="BI29" s="193"/>
      <c r="BJ29" s="193"/>
      <c r="BK29" s="209"/>
      <c r="BL29" s="209"/>
      <c r="BM29" s="221">
        <f t="shared" si="26"/>
        <v>1</v>
      </c>
      <c r="BN29" s="221">
        <f t="shared" si="27"/>
        <v>0</v>
      </c>
      <c r="BO29" s="221">
        <f t="shared" si="28"/>
        <v>14</v>
      </c>
      <c r="BP29" s="221">
        <f t="shared" si="29"/>
        <v>15</v>
      </c>
      <c r="BQ29" s="202">
        <f t="shared" si="30"/>
        <v>0</v>
      </c>
      <c r="BR29" s="202">
        <f t="shared" si="30"/>
        <v>-1</v>
      </c>
      <c r="BS29" s="202">
        <f t="shared" si="30"/>
        <v>0</v>
      </c>
      <c r="BT29" s="204">
        <f t="shared" si="30"/>
        <v>-1</v>
      </c>
      <c r="BU29" s="193"/>
      <c r="BV29" s="193">
        <v>1</v>
      </c>
      <c r="BW29" s="193"/>
      <c r="BX29" s="193"/>
      <c r="BY29" s="193"/>
      <c r="BZ29" s="223">
        <f t="shared" si="31"/>
        <v>15</v>
      </c>
      <c r="CA29" s="224">
        <f t="shared" si="32"/>
        <v>1</v>
      </c>
      <c r="CB29" s="227"/>
      <c r="CC29" s="226">
        <v>1</v>
      </c>
      <c r="CD29" s="226"/>
      <c r="CE29" s="226"/>
      <c r="CF29" s="226">
        <v>1</v>
      </c>
    </row>
    <row r="30" spans="1:84" ht="24" customHeight="1" x14ac:dyDescent="0.55000000000000004">
      <c r="A30" s="193">
        <v>21</v>
      </c>
      <c r="B30" s="193">
        <v>71020023</v>
      </c>
      <c r="C30" s="207" t="s">
        <v>277</v>
      </c>
      <c r="D30" s="207" t="s">
        <v>272</v>
      </c>
      <c r="E30" s="193" t="s">
        <v>251</v>
      </c>
      <c r="F30" s="193" t="s">
        <v>252</v>
      </c>
      <c r="G30" s="193" t="s">
        <v>201</v>
      </c>
      <c r="H30" s="213" t="s">
        <v>253</v>
      </c>
      <c r="I30" s="193"/>
      <c r="J30" s="214" t="s">
        <v>254</v>
      </c>
      <c r="K30" s="215" t="s">
        <v>255</v>
      </c>
      <c r="L30" s="216">
        <v>0</v>
      </c>
      <c r="M30" s="217">
        <f t="shared" si="0"/>
        <v>0</v>
      </c>
      <c r="N30" s="216">
        <v>12</v>
      </c>
      <c r="O30" s="217">
        <f t="shared" si="1"/>
        <v>1</v>
      </c>
      <c r="P30" s="216">
        <v>9</v>
      </c>
      <c r="Q30" s="217">
        <f t="shared" si="2"/>
        <v>1</v>
      </c>
      <c r="R30" s="202">
        <f t="shared" si="3"/>
        <v>21</v>
      </c>
      <c r="S30" s="218">
        <f t="shared" si="3"/>
        <v>2</v>
      </c>
      <c r="T30" s="216">
        <v>8</v>
      </c>
      <c r="U30" s="219">
        <f t="shared" si="4"/>
        <v>1</v>
      </c>
      <c r="V30" s="216">
        <v>6</v>
      </c>
      <c r="W30" s="219">
        <f t="shared" si="5"/>
        <v>1</v>
      </c>
      <c r="X30" s="216">
        <v>8</v>
      </c>
      <c r="Y30" s="219">
        <f t="shared" si="6"/>
        <v>1</v>
      </c>
      <c r="Z30" s="216">
        <v>9</v>
      </c>
      <c r="AA30" s="219">
        <f t="shared" si="7"/>
        <v>1</v>
      </c>
      <c r="AB30" s="216">
        <v>10</v>
      </c>
      <c r="AC30" s="219">
        <f t="shared" si="8"/>
        <v>1</v>
      </c>
      <c r="AD30" s="216">
        <v>6</v>
      </c>
      <c r="AE30" s="219">
        <f t="shared" si="9"/>
        <v>1</v>
      </c>
      <c r="AF30" s="202">
        <f t="shared" si="10"/>
        <v>47</v>
      </c>
      <c r="AG30" s="218">
        <f t="shared" si="10"/>
        <v>6</v>
      </c>
      <c r="AH30" s="216">
        <v>0</v>
      </c>
      <c r="AI30" s="220">
        <f t="shared" si="11"/>
        <v>0</v>
      </c>
      <c r="AJ30" s="216">
        <v>0</v>
      </c>
      <c r="AK30" s="220">
        <f t="shared" si="12"/>
        <v>0</v>
      </c>
      <c r="AL30" s="216">
        <v>0</v>
      </c>
      <c r="AM30" s="220">
        <f t="shared" si="13"/>
        <v>0</v>
      </c>
      <c r="AN30" s="216">
        <v>0</v>
      </c>
      <c r="AO30" s="220">
        <f t="shared" si="14"/>
        <v>0</v>
      </c>
      <c r="AP30" s="216">
        <v>0</v>
      </c>
      <c r="AQ30" s="220">
        <f t="shared" si="15"/>
        <v>0</v>
      </c>
      <c r="AR30" s="216">
        <v>0</v>
      </c>
      <c r="AS30" s="220">
        <f t="shared" si="16"/>
        <v>0</v>
      </c>
      <c r="AT30" s="200">
        <f t="shared" si="17"/>
        <v>68</v>
      </c>
      <c r="AU30" s="201">
        <f t="shared" si="17"/>
        <v>8</v>
      </c>
      <c r="AV30" s="192">
        <v>1</v>
      </c>
      <c r="AW30" s="192"/>
      <c r="AX30" s="192">
        <f>4+1</f>
        <v>5</v>
      </c>
      <c r="AY30" s="202">
        <f t="shared" si="18"/>
        <v>6</v>
      </c>
      <c r="AZ30" s="203">
        <f t="shared" si="19"/>
        <v>1</v>
      </c>
      <c r="BA30" s="203">
        <f t="shared" si="20"/>
        <v>0</v>
      </c>
      <c r="BB30" s="203">
        <f t="shared" si="21"/>
        <v>6</v>
      </c>
      <c r="BC30" s="202">
        <f t="shared" si="22"/>
        <v>7</v>
      </c>
      <c r="BD30" s="221">
        <f t="shared" si="23"/>
        <v>0</v>
      </c>
      <c r="BE30" s="221">
        <f t="shared" si="24"/>
        <v>0</v>
      </c>
      <c r="BF30" s="221">
        <f t="shared" si="24"/>
        <v>-1</v>
      </c>
      <c r="BG30" s="221">
        <f t="shared" si="24"/>
        <v>-1</v>
      </c>
      <c r="BH30" s="222">
        <f t="shared" si="25"/>
        <v>-14.285714285714285</v>
      </c>
      <c r="BI30" s="193"/>
      <c r="BJ30" s="193"/>
      <c r="BK30" s="209"/>
      <c r="BL30" s="209"/>
      <c r="BM30" s="221">
        <f t="shared" si="26"/>
        <v>1</v>
      </c>
      <c r="BN30" s="221">
        <f t="shared" si="27"/>
        <v>0</v>
      </c>
      <c r="BO30" s="221">
        <f t="shared" si="28"/>
        <v>5</v>
      </c>
      <c r="BP30" s="221">
        <f t="shared" si="29"/>
        <v>6</v>
      </c>
      <c r="BQ30" s="202">
        <f t="shared" si="30"/>
        <v>0</v>
      </c>
      <c r="BR30" s="202">
        <f t="shared" si="30"/>
        <v>0</v>
      </c>
      <c r="BS30" s="202">
        <f t="shared" si="30"/>
        <v>-1</v>
      </c>
      <c r="BT30" s="204">
        <f t="shared" si="30"/>
        <v>-1</v>
      </c>
      <c r="BU30" s="193"/>
      <c r="BV30" s="193">
        <v>1</v>
      </c>
      <c r="BW30" s="193"/>
      <c r="BX30" s="193"/>
      <c r="BY30" s="193"/>
      <c r="BZ30" s="223">
        <f t="shared" si="31"/>
        <v>6</v>
      </c>
      <c r="CA30" s="224">
        <f t="shared" si="32"/>
        <v>0</v>
      </c>
      <c r="CB30" s="226">
        <v>1</v>
      </c>
      <c r="CC30" s="226"/>
      <c r="CD30" s="226">
        <v>1</v>
      </c>
      <c r="CE30" s="226">
        <v>1</v>
      </c>
      <c r="CF30" s="226"/>
    </row>
    <row r="31" spans="1:84" ht="24" customHeight="1" x14ac:dyDescent="0.55000000000000004">
      <c r="A31" s="193">
        <v>22</v>
      </c>
      <c r="B31" s="193">
        <v>71020024</v>
      </c>
      <c r="C31" s="232" t="s">
        <v>278</v>
      </c>
      <c r="D31" s="207" t="s">
        <v>272</v>
      </c>
      <c r="E31" s="193" t="s">
        <v>251</v>
      </c>
      <c r="F31" s="193" t="s">
        <v>252</v>
      </c>
      <c r="G31" s="193" t="s">
        <v>201</v>
      </c>
      <c r="H31" s="213" t="s">
        <v>202</v>
      </c>
      <c r="I31" s="193"/>
      <c r="J31" s="214" t="s">
        <v>254</v>
      </c>
      <c r="K31" s="215" t="s">
        <v>255</v>
      </c>
      <c r="L31" s="216">
        <v>0</v>
      </c>
      <c r="M31" s="217">
        <f t="shared" si="0"/>
        <v>0</v>
      </c>
      <c r="N31" s="216">
        <v>35</v>
      </c>
      <c r="O31" s="217">
        <f t="shared" si="1"/>
        <v>1</v>
      </c>
      <c r="P31" s="216">
        <v>33</v>
      </c>
      <c r="Q31" s="217">
        <f t="shared" si="2"/>
        <v>1</v>
      </c>
      <c r="R31" s="202">
        <f t="shared" si="3"/>
        <v>68</v>
      </c>
      <c r="S31" s="218">
        <f t="shared" si="3"/>
        <v>2</v>
      </c>
      <c r="T31" s="216">
        <v>28</v>
      </c>
      <c r="U31" s="219">
        <f t="shared" si="4"/>
        <v>1</v>
      </c>
      <c r="V31" s="216">
        <v>24</v>
      </c>
      <c r="W31" s="219">
        <f t="shared" si="5"/>
        <v>1</v>
      </c>
      <c r="X31" s="216">
        <v>27</v>
      </c>
      <c r="Y31" s="219">
        <f t="shared" si="6"/>
        <v>1</v>
      </c>
      <c r="Z31" s="216">
        <v>22</v>
      </c>
      <c r="AA31" s="219">
        <f t="shared" si="7"/>
        <v>1</v>
      </c>
      <c r="AB31" s="216">
        <v>36</v>
      </c>
      <c r="AC31" s="219">
        <f t="shared" si="8"/>
        <v>1</v>
      </c>
      <c r="AD31" s="216">
        <v>33</v>
      </c>
      <c r="AE31" s="219">
        <f t="shared" si="9"/>
        <v>1</v>
      </c>
      <c r="AF31" s="202">
        <f t="shared" si="10"/>
        <v>170</v>
      </c>
      <c r="AG31" s="218">
        <f t="shared" si="10"/>
        <v>6</v>
      </c>
      <c r="AH31" s="216">
        <v>25</v>
      </c>
      <c r="AI31" s="220">
        <f t="shared" si="11"/>
        <v>1</v>
      </c>
      <c r="AJ31" s="216">
        <v>33</v>
      </c>
      <c r="AK31" s="220">
        <f t="shared" si="12"/>
        <v>1</v>
      </c>
      <c r="AL31" s="216">
        <v>25</v>
      </c>
      <c r="AM31" s="220">
        <f t="shared" si="13"/>
        <v>1</v>
      </c>
      <c r="AN31" s="216">
        <v>0</v>
      </c>
      <c r="AO31" s="220">
        <f t="shared" si="14"/>
        <v>0</v>
      </c>
      <c r="AP31" s="216">
        <v>0</v>
      </c>
      <c r="AQ31" s="220">
        <f t="shared" si="15"/>
        <v>0</v>
      </c>
      <c r="AR31" s="216">
        <v>0</v>
      </c>
      <c r="AS31" s="220">
        <f t="shared" si="16"/>
        <v>0</v>
      </c>
      <c r="AT31" s="200">
        <f t="shared" si="17"/>
        <v>321</v>
      </c>
      <c r="AU31" s="201">
        <f t="shared" si="17"/>
        <v>11</v>
      </c>
      <c r="AV31" s="192">
        <v>1</v>
      </c>
      <c r="AW31" s="192">
        <v>1</v>
      </c>
      <c r="AX31" s="192">
        <f>16-1</f>
        <v>15</v>
      </c>
      <c r="AY31" s="202">
        <f t="shared" si="18"/>
        <v>17</v>
      </c>
      <c r="AZ31" s="203">
        <f t="shared" si="19"/>
        <v>1</v>
      </c>
      <c r="BA31" s="203">
        <f t="shared" si="20"/>
        <v>1</v>
      </c>
      <c r="BB31" s="203">
        <f t="shared" si="21"/>
        <v>14</v>
      </c>
      <c r="BC31" s="202">
        <f t="shared" si="22"/>
        <v>16</v>
      </c>
      <c r="BD31" s="221">
        <f t="shared" si="23"/>
        <v>0</v>
      </c>
      <c r="BE31" s="221">
        <f t="shared" si="24"/>
        <v>0</v>
      </c>
      <c r="BF31" s="221">
        <f t="shared" si="24"/>
        <v>1</v>
      </c>
      <c r="BG31" s="221">
        <f t="shared" si="24"/>
        <v>1</v>
      </c>
      <c r="BH31" s="222">
        <f t="shared" si="25"/>
        <v>6.25</v>
      </c>
      <c r="BI31" s="193"/>
      <c r="BJ31" s="193">
        <v>1</v>
      </c>
      <c r="BK31" s="209"/>
      <c r="BL31" s="209"/>
      <c r="BM31" s="221">
        <f t="shared" si="26"/>
        <v>1</v>
      </c>
      <c r="BN31" s="221">
        <f t="shared" si="27"/>
        <v>1</v>
      </c>
      <c r="BO31" s="221">
        <f t="shared" si="28"/>
        <v>14</v>
      </c>
      <c r="BP31" s="221">
        <f t="shared" si="29"/>
        <v>16</v>
      </c>
      <c r="BQ31" s="202">
        <f t="shared" si="30"/>
        <v>0</v>
      </c>
      <c r="BR31" s="202">
        <f t="shared" si="30"/>
        <v>0</v>
      </c>
      <c r="BS31" s="202">
        <f t="shared" si="30"/>
        <v>0</v>
      </c>
      <c r="BT31" s="204">
        <f t="shared" si="30"/>
        <v>0</v>
      </c>
      <c r="BU31" s="193"/>
      <c r="BV31" s="193"/>
      <c r="BW31" s="193"/>
      <c r="BX31" s="193"/>
      <c r="BY31" s="193"/>
      <c r="BZ31" s="223">
        <f t="shared" si="31"/>
        <v>14</v>
      </c>
      <c r="CA31" s="224">
        <f t="shared" si="32"/>
        <v>0</v>
      </c>
      <c r="CB31" s="227"/>
      <c r="CC31" s="226">
        <v>1</v>
      </c>
      <c r="CD31" s="226"/>
      <c r="CE31" s="226"/>
      <c r="CF31" s="226">
        <v>1</v>
      </c>
    </row>
    <row r="32" spans="1:84" ht="24" customHeight="1" x14ac:dyDescent="0.55000000000000004">
      <c r="A32" s="193">
        <v>23</v>
      </c>
      <c r="B32" s="193">
        <v>71020025</v>
      </c>
      <c r="C32" s="207" t="s">
        <v>279</v>
      </c>
      <c r="D32" s="207" t="s">
        <v>272</v>
      </c>
      <c r="E32" s="193" t="s">
        <v>251</v>
      </c>
      <c r="F32" s="193" t="s">
        <v>252</v>
      </c>
      <c r="G32" s="193" t="s">
        <v>201</v>
      </c>
      <c r="H32" s="213" t="s">
        <v>253</v>
      </c>
      <c r="I32" s="193"/>
      <c r="J32" s="214" t="s">
        <v>254</v>
      </c>
      <c r="K32" s="215" t="s">
        <v>255</v>
      </c>
      <c r="L32" s="216">
        <v>11</v>
      </c>
      <c r="M32" s="217">
        <f t="shared" si="0"/>
        <v>1</v>
      </c>
      <c r="N32" s="216">
        <v>6</v>
      </c>
      <c r="O32" s="217">
        <f t="shared" si="1"/>
        <v>1</v>
      </c>
      <c r="P32" s="216">
        <v>8</v>
      </c>
      <c r="Q32" s="217">
        <f t="shared" si="2"/>
        <v>1</v>
      </c>
      <c r="R32" s="202">
        <f t="shared" si="3"/>
        <v>25</v>
      </c>
      <c r="S32" s="218">
        <f t="shared" si="3"/>
        <v>3</v>
      </c>
      <c r="T32" s="216">
        <v>6</v>
      </c>
      <c r="U32" s="219">
        <f t="shared" si="4"/>
        <v>1</v>
      </c>
      <c r="V32" s="216">
        <v>9</v>
      </c>
      <c r="W32" s="219">
        <f t="shared" si="5"/>
        <v>1</v>
      </c>
      <c r="X32" s="216">
        <v>4</v>
      </c>
      <c r="Y32" s="219">
        <f t="shared" si="6"/>
        <v>1</v>
      </c>
      <c r="Z32" s="216">
        <v>4</v>
      </c>
      <c r="AA32" s="219">
        <f t="shared" si="7"/>
        <v>1</v>
      </c>
      <c r="AB32" s="216">
        <v>4</v>
      </c>
      <c r="AC32" s="219">
        <f t="shared" si="8"/>
        <v>1</v>
      </c>
      <c r="AD32" s="216">
        <v>4</v>
      </c>
      <c r="AE32" s="219">
        <f t="shared" si="9"/>
        <v>1</v>
      </c>
      <c r="AF32" s="202">
        <f t="shared" si="10"/>
        <v>31</v>
      </c>
      <c r="AG32" s="218">
        <f t="shared" si="10"/>
        <v>6</v>
      </c>
      <c r="AH32" s="216">
        <v>0</v>
      </c>
      <c r="AI32" s="220">
        <f t="shared" si="11"/>
        <v>0</v>
      </c>
      <c r="AJ32" s="216">
        <v>0</v>
      </c>
      <c r="AK32" s="220">
        <f t="shared" si="12"/>
        <v>0</v>
      </c>
      <c r="AL32" s="216">
        <v>0</v>
      </c>
      <c r="AM32" s="220">
        <f t="shared" si="13"/>
        <v>0</v>
      </c>
      <c r="AN32" s="216">
        <v>0</v>
      </c>
      <c r="AO32" s="220">
        <f t="shared" si="14"/>
        <v>0</v>
      </c>
      <c r="AP32" s="216">
        <v>0</v>
      </c>
      <c r="AQ32" s="220">
        <f t="shared" si="15"/>
        <v>0</v>
      </c>
      <c r="AR32" s="216">
        <v>0</v>
      </c>
      <c r="AS32" s="220">
        <f t="shared" si="16"/>
        <v>0</v>
      </c>
      <c r="AT32" s="200">
        <f t="shared" si="17"/>
        <v>56</v>
      </c>
      <c r="AU32" s="201">
        <f t="shared" si="17"/>
        <v>9</v>
      </c>
      <c r="AV32" s="229">
        <v>1</v>
      </c>
      <c r="AW32" s="192"/>
      <c r="AX32" s="192">
        <v>6</v>
      </c>
      <c r="AY32" s="202">
        <f t="shared" si="18"/>
        <v>7</v>
      </c>
      <c r="AZ32" s="203">
        <f t="shared" si="19"/>
        <v>1</v>
      </c>
      <c r="BA32" s="203">
        <f t="shared" si="20"/>
        <v>0</v>
      </c>
      <c r="BB32" s="203">
        <f t="shared" si="21"/>
        <v>6</v>
      </c>
      <c r="BC32" s="202">
        <f t="shared" si="22"/>
        <v>7</v>
      </c>
      <c r="BD32" s="221">
        <f t="shared" si="23"/>
        <v>0</v>
      </c>
      <c r="BE32" s="221">
        <f t="shared" si="24"/>
        <v>0</v>
      </c>
      <c r="BF32" s="221">
        <f t="shared" si="24"/>
        <v>0</v>
      </c>
      <c r="BG32" s="221">
        <f t="shared" si="24"/>
        <v>0</v>
      </c>
      <c r="BH32" s="222">
        <f t="shared" si="25"/>
        <v>0</v>
      </c>
      <c r="BI32" s="193">
        <v>1</v>
      </c>
      <c r="BJ32" s="193"/>
      <c r="BK32" s="209"/>
      <c r="BL32" s="209"/>
      <c r="BM32" s="221">
        <f t="shared" si="26"/>
        <v>0</v>
      </c>
      <c r="BN32" s="221">
        <f t="shared" si="27"/>
        <v>0</v>
      </c>
      <c r="BO32" s="221">
        <f t="shared" si="28"/>
        <v>6</v>
      </c>
      <c r="BP32" s="221">
        <f t="shared" si="29"/>
        <v>6</v>
      </c>
      <c r="BQ32" s="202">
        <f t="shared" si="30"/>
        <v>-1</v>
      </c>
      <c r="BR32" s="202">
        <f t="shared" si="30"/>
        <v>0</v>
      </c>
      <c r="BS32" s="202">
        <f t="shared" si="30"/>
        <v>0</v>
      </c>
      <c r="BT32" s="204">
        <f t="shared" si="30"/>
        <v>-1</v>
      </c>
      <c r="BU32" s="193"/>
      <c r="BV32" s="193"/>
      <c r="BW32" s="193"/>
      <c r="BX32" s="193"/>
      <c r="BY32" s="193"/>
      <c r="BZ32" s="223">
        <f t="shared" si="31"/>
        <v>6</v>
      </c>
      <c r="CA32" s="224">
        <f t="shared" si="32"/>
        <v>0</v>
      </c>
      <c r="CB32" s="226"/>
      <c r="CC32" s="226"/>
      <c r="CD32" s="226">
        <v>1</v>
      </c>
      <c r="CE32" s="226">
        <v>1</v>
      </c>
      <c r="CF32" s="226">
        <v>1</v>
      </c>
    </row>
    <row r="33" spans="1:84" ht="24" customHeight="1" x14ac:dyDescent="0.55000000000000004">
      <c r="A33" s="193">
        <v>24</v>
      </c>
      <c r="B33" s="193">
        <v>71020026</v>
      </c>
      <c r="C33" s="207" t="s">
        <v>280</v>
      </c>
      <c r="D33" s="207" t="s">
        <v>281</v>
      </c>
      <c r="E33" s="193" t="s">
        <v>251</v>
      </c>
      <c r="F33" s="193" t="s">
        <v>252</v>
      </c>
      <c r="G33" s="193" t="s">
        <v>201</v>
      </c>
      <c r="H33" s="213" t="s">
        <v>253</v>
      </c>
      <c r="I33" s="193"/>
      <c r="J33" s="214" t="s">
        <v>254</v>
      </c>
      <c r="K33" s="215" t="s">
        <v>255</v>
      </c>
      <c r="L33" s="216">
        <v>0</v>
      </c>
      <c r="M33" s="217">
        <f t="shared" si="0"/>
        <v>0</v>
      </c>
      <c r="N33" s="216">
        <v>46</v>
      </c>
      <c r="O33" s="217">
        <f t="shared" si="1"/>
        <v>2</v>
      </c>
      <c r="P33" s="216">
        <v>44</v>
      </c>
      <c r="Q33" s="217">
        <f t="shared" si="2"/>
        <v>2</v>
      </c>
      <c r="R33" s="202">
        <f t="shared" si="3"/>
        <v>90</v>
      </c>
      <c r="S33" s="218">
        <f t="shared" si="3"/>
        <v>4</v>
      </c>
      <c r="T33" s="216">
        <v>46</v>
      </c>
      <c r="U33" s="219">
        <f t="shared" si="4"/>
        <v>2</v>
      </c>
      <c r="V33" s="216">
        <v>49</v>
      </c>
      <c r="W33" s="219">
        <f t="shared" si="5"/>
        <v>2</v>
      </c>
      <c r="X33" s="216">
        <v>53</v>
      </c>
      <c r="Y33" s="219">
        <f t="shared" si="6"/>
        <v>2</v>
      </c>
      <c r="Z33" s="216">
        <v>58</v>
      </c>
      <c r="AA33" s="219">
        <f t="shared" si="7"/>
        <v>2</v>
      </c>
      <c r="AB33" s="216">
        <v>57</v>
      </c>
      <c r="AC33" s="219">
        <f t="shared" si="8"/>
        <v>2</v>
      </c>
      <c r="AD33" s="216">
        <v>65</v>
      </c>
      <c r="AE33" s="219">
        <f t="shared" si="9"/>
        <v>2</v>
      </c>
      <c r="AF33" s="202">
        <f t="shared" si="10"/>
        <v>328</v>
      </c>
      <c r="AG33" s="218">
        <f t="shared" si="10"/>
        <v>12</v>
      </c>
      <c r="AH33" s="216">
        <v>0</v>
      </c>
      <c r="AI33" s="220">
        <f t="shared" si="11"/>
        <v>0</v>
      </c>
      <c r="AJ33" s="216">
        <v>0</v>
      </c>
      <c r="AK33" s="220">
        <f t="shared" si="12"/>
        <v>0</v>
      </c>
      <c r="AL33" s="216">
        <v>0</v>
      </c>
      <c r="AM33" s="220">
        <f t="shared" si="13"/>
        <v>0</v>
      </c>
      <c r="AN33" s="216">
        <v>0</v>
      </c>
      <c r="AO33" s="220">
        <f t="shared" si="14"/>
        <v>0</v>
      </c>
      <c r="AP33" s="216">
        <v>0</v>
      </c>
      <c r="AQ33" s="220">
        <f t="shared" si="15"/>
        <v>0</v>
      </c>
      <c r="AR33" s="216">
        <v>0</v>
      </c>
      <c r="AS33" s="220">
        <f t="shared" si="16"/>
        <v>0</v>
      </c>
      <c r="AT33" s="200">
        <f t="shared" si="17"/>
        <v>418</v>
      </c>
      <c r="AU33" s="201">
        <f t="shared" si="17"/>
        <v>16</v>
      </c>
      <c r="AV33" s="192">
        <v>1</v>
      </c>
      <c r="AW33" s="192">
        <v>1</v>
      </c>
      <c r="AX33" s="192">
        <v>19</v>
      </c>
      <c r="AY33" s="202">
        <f t="shared" si="18"/>
        <v>21</v>
      </c>
      <c r="AZ33" s="203">
        <f t="shared" si="19"/>
        <v>1</v>
      </c>
      <c r="BA33" s="203">
        <f t="shared" si="20"/>
        <v>1</v>
      </c>
      <c r="BB33" s="203">
        <f t="shared" si="21"/>
        <v>19</v>
      </c>
      <c r="BC33" s="202">
        <f t="shared" si="22"/>
        <v>21</v>
      </c>
      <c r="BD33" s="221">
        <f t="shared" si="23"/>
        <v>0</v>
      </c>
      <c r="BE33" s="221">
        <f t="shared" si="24"/>
        <v>0</v>
      </c>
      <c r="BF33" s="221">
        <f t="shared" si="24"/>
        <v>0</v>
      </c>
      <c r="BG33" s="221">
        <f t="shared" si="24"/>
        <v>0</v>
      </c>
      <c r="BH33" s="222">
        <f t="shared" si="25"/>
        <v>0</v>
      </c>
      <c r="BI33" s="193"/>
      <c r="BJ33" s="193"/>
      <c r="BK33" s="209"/>
      <c r="BL33" s="209"/>
      <c r="BM33" s="221">
        <f t="shared" si="26"/>
        <v>1</v>
      </c>
      <c r="BN33" s="221">
        <f t="shared" si="27"/>
        <v>1</v>
      </c>
      <c r="BO33" s="221">
        <f t="shared" si="28"/>
        <v>19</v>
      </c>
      <c r="BP33" s="221">
        <f t="shared" si="29"/>
        <v>21</v>
      </c>
      <c r="BQ33" s="202">
        <f t="shared" si="30"/>
        <v>0</v>
      </c>
      <c r="BR33" s="202">
        <f t="shared" si="30"/>
        <v>0</v>
      </c>
      <c r="BS33" s="202">
        <f t="shared" si="30"/>
        <v>0</v>
      </c>
      <c r="BT33" s="204">
        <f t="shared" si="30"/>
        <v>0</v>
      </c>
      <c r="BU33" s="193"/>
      <c r="BV33" s="193"/>
      <c r="BW33" s="193">
        <v>1</v>
      </c>
      <c r="BX33" s="193"/>
      <c r="BY33" s="193"/>
      <c r="BZ33" s="223">
        <f t="shared" si="31"/>
        <v>20</v>
      </c>
      <c r="CA33" s="224">
        <f t="shared" si="32"/>
        <v>1</v>
      </c>
      <c r="CB33" s="226">
        <v>1</v>
      </c>
      <c r="CC33" s="227"/>
      <c r="CD33" s="226">
        <v>1</v>
      </c>
      <c r="CE33" s="226"/>
      <c r="CF33" s="227"/>
    </row>
    <row r="34" spans="1:84" ht="24" customHeight="1" x14ac:dyDescent="0.55000000000000004">
      <c r="A34" s="193">
        <v>25</v>
      </c>
      <c r="B34" s="193">
        <v>71020027</v>
      </c>
      <c r="C34" s="207" t="s">
        <v>282</v>
      </c>
      <c r="D34" s="207" t="s">
        <v>281</v>
      </c>
      <c r="E34" s="193" t="s">
        <v>251</v>
      </c>
      <c r="F34" s="193" t="s">
        <v>252</v>
      </c>
      <c r="G34" s="193" t="s">
        <v>201</v>
      </c>
      <c r="H34" s="213" t="s">
        <v>253</v>
      </c>
      <c r="I34" s="193"/>
      <c r="J34" s="214" t="s">
        <v>254</v>
      </c>
      <c r="K34" s="215" t="s">
        <v>255</v>
      </c>
      <c r="L34" s="216">
        <v>12</v>
      </c>
      <c r="M34" s="217">
        <f t="shared" si="0"/>
        <v>1</v>
      </c>
      <c r="N34" s="216">
        <v>18</v>
      </c>
      <c r="O34" s="217">
        <f t="shared" si="1"/>
        <v>1</v>
      </c>
      <c r="P34" s="216">
        <v>13</v>
      </c>
      <c r="Q34" s="217">
        <f t="shared" si="2"/>
        <v>1</v>
      </c>
      <c r="R34" s="202">
        <f t="shared" si="3"/>
        <v>43</v>
      </c>
      <c r="S34" s="218">
        <f t="shared" si="3"/>
        <v>3</v>
      </c>
      <c r="T34" s="216">
        <v>20</v>
      </c>
      <c r="U34" s="219">
        <f t="shared" si="4"/>
        <v>1</v>
      </c>
      <c r="V34" s="216">
        <v>16</v>
      </c>
      <c r="W34" s="219">
        <f t="shared" si="5"/>
        <v>1</v>
      </c>
      <c r="X34" s="216">
        <v>17</v>
      </c>
      <c r="Y34" s="219">
        <f t="shared" si="6"/>
        <v>1</v>
      </c>
      <c r="Z34" s="216">
        <v>17</v>
      </c>
      <c r="AA34" s="219">
        <f t="shared" si="7"/>
        <v>1</v>
      </c>
      <c r="AB34" s="216">
        <v>15</v>
      </c>
      <c r="AC34" s="219">
        <f t="shared" si="8"/>
        <v>1</v>
      </c>
      <c r="AD34" s="216">
        <v>16</v>
      </c>
      <c r="AE34" s="219">
        <f t="shared" si="9"/>
        <v>1</v>
      </c>
      <c r="AF34" s="202">
        <f t="shared" si="10"/>
        <v>101</v>
      </c>
      <c r="AG34" s="218">
        <f t="shared" si="10"/>
        <v>6</v>
      </c>
      <c r="AH34" s="216">
        <v>0</v>
      </c>
      <c r="AI34" s="220">
        <f t="shared" si="11"/>
        <v>0</v>
      </c>
      <c r="AJ34" s="216">
        <v>0</v>
      </c>
      <c r="AK34" s="220">
        <f t="shared" si="12"/>
        <v>0</v>
      </c>
      <c r="AL34" s="216">
        <v>0</v>
      </c>
      <c r="AM34" s="220">
        <f t="shared" si="13"/>
        <v>0</v>
      </c>
      <c r="AN34" s="216">
        <v>0</v>
      </c>
      <c r="AO34" s="220">
        <f t="shared" si="14"/>
        <v>0</v>
      </c>
      <c r="AP34" s="216">
        <v>0</v>
      </c>
      <c r="AQ34" s="220">
        <f t="shared" si="15"/>
        <v>0</v>
      </c>
      <c r="AR34" s="216">
        <v>0</v>
      </c>
      <c r="AS34" s="220">
        <f t="shared" si="16"/>
        <v>0</v>
      </c>
      <c r="AT34" s="200">
        <f t="shared" si="17"/>
        <v>144</v>
      </c>
      <c r="AU34" s="201">
        <f t="shared" si="17"/>
        <v>9</v>
      </c>
      <c r="AV34" s="192">
        <v>1</v>
      </c>
      <c r="AW34" s="192"/>
      <c r="AX34" s="192">
        <v>11</v>
      </c>
      <c r="AY34" s="202">
        <f t="shared" si="18"/>
        <v>12</v>
      </c>
      <c r="AZ34" s="203">
        <f t="shared" si="19"/>
        <v>1</v>
      </c>
      <c r="BA34" s="203">
        <f t="shared" si="20"/>
        <v>1</v>
      </c>
      <c r="BB34" s="203">
        <f t="shared" si="21"/>
        <v>11</v>
      </c>
      <c r="BC34" s="202">
        <f t="shared" si="22"/>
        <v>13</v>
      </c>
      <c r="BD34" s="221">
        <f t="shared" si="23"/>
        <v>0</v>
      </c>
      <c r="BE34" s="221">
        <f t="shared" si="24"/>
        <v>-1</v>
      </c>
      <c r="BF34" s="221">
        <f t="shared" si="24"/>
        <v>0</v>
      </c>
      <c r="BG34" s="221">
        <f t="shared" si="24"/>
        <v>-1</v>
      </c>
      <c r="BH34" s="222">
        <f t="shared" si="25"/>
        <v>-7.6923076923076925</v>
      </c>
      <c r="BI34" s="193"/>
      <c r="BJ34" s="193"/>
      <c r="BK34" s="209"/>
      <c r="BL34" s="209"/>
      <c r="BM34" s="221">
        <f t="shared" si="26"/>
        <v>1</v>
      </c>
      <c r="BN34" s="221">
        <f t="shared" si="27"/>
        <v>0</v>
      </c>
      <c r="BO34" s="221">
        <f t="shared" si="28"/>
        <v>11</v>
      </c>
      <c r="BP34" s="221">
        <f t="shared" si="29"/>
        <v>12</v>
      </c>
      <c r="BQ34" s="202">
        <f t="shared" si="30"/>
        <v>0</v>
      </c>
      <c r="BR34" s="202">
        <f t="shared" si="30"/>
        <v>-1</v>
      </c>
      <c r="BS34" s="202">
        <f t="shared" si="30"/>
        <v>0</v>
      </c>
      <c r="BT34" s="204">
        <f t="shared" si="30"/>
        <v>-1</v>
      </c>
      <c r="BU34" s="193"/>
      <c r="BV34" s="193"/>
      <c r="BW34" s="193"/>
      <c r="BX34" s="193"/>
      <c r="BY34" s="193"/>
      <c r="BZ34" s="223">
        <f t="shared" si="31"/>
        <v>11</v>
      </c>
      <c r="CA34" s="224">
        <f t="shared" si="32"/>
        <v>0</v>
      </c>
      <c r="CB34" s="226"/>
      <c r="CC34" s="227"/>
      <c r="CD34" s="226"/>
      <c r="CE34" s="226"/>
      <c r="CF34" s="226">
        <v>1</v>
      </c>
    </row>
    <row r="35" spans="1:84" ht="24" customHeight="1" x14ac:dyDescent="0.55000000000000004">
      <c r="A35" s="193">
        <v>26</v>
      </c>
      <c r="B35" s="193">
        <v>71020028</v>
      </c>
      <c r="C35" s="207" t="s">
        <v>283</v>
      </c>
      <c r="D35" s="207" t="s">
        <v>281</v>
      </c>
      <c r="E35" s="193" t="s">
        <v>251</v>
      </c>
      <c r="F35" s="193" t="s">
        <v>252</v>
      </c>
      <c r="G35" s="193" t="s">
        <v>201</v>
      </c>
      <c r="H35" s="213" t="s">
        <v>202</v>
      </c>
      <c r="I35" s="193"/>
      <c r="J35" s="214" t="s">
        <v>254</v>
      </c>
      <c r="K35" s="215" t="s">
        <v>255</v>
      </c>
      <c r="L35" s="216">
        <v>15</v>
      </c>
      <c r="M35" s="217">
        <f t="shared" si="0"/>
        <v>1</v>
      </c>
      <c r="N35" s="216">
        <v>14</v>
      </c>
      <c r="O35" s="217">
        <f t="shared" si="1"/>
        <v>1</v>
      </c>
      <c r="P35" s="216">
        <v>8</v>
      </c>
      <c r="Q35" s="217">
        <f t="shared" si="2"/>
        <v>1</v>
      </c>
      <c r="R35" s="202">
        <f t="shared" si="3"/>
        <v>37</v>
      </c>
      <c r="S35" s="218">
        <f t="shared" si="3"/>
        <v>3</v>
      </c>
      <c r="T35" s="216">
        <v>14</v>
      </c>
      <c r="U35" s="219">
        <f t="shared" si="4"/>
        <v>1</v>
      </c>
      <c r="V35" s="216">
        <v>11</v>
      </c>
      <c r="W35" s="219">
        <f t="shared" si="5"/>
        <v>1</v>
      </c>
      <c r="X35" s="216">
        <v>12</v>
      </c>
      <c r="Y35" s="219">
        <f t="shared" si="6"/>
        <v>1</v>
      </c>
      <c r="Z35" s="216">
        <v>9</v>
      </c>
      <c r="AA35" s="219">
        <f t="shared" si="7"/>
        <v>1</v>
      </c>
      <c r="AB35" s="216">
        <v>15</v>
      </c>
      <c r="AC35" s="219">
        <f t="shared" si="8"/>
        <v>1</v>
      </c>
      <c r="AD35" s="216">
        <v>17</v>
      </c>
      <c r="AE35" s="219">
        <f t="shared" si="9"/>
        <v>1</v>
      </c>
      <c r="AF35" s="202">
        <f t="shared" si="10"/>
        <v>78</v>
      </c>
      <c r="AG35" s="218">
        <f t="shared" si="10"/>
        <v>6</v>
      </c>
      <c r="AH35" s="216">
        <v>18</v>
      </c>
      <c r="AI35" s="220">
        <f t="shared" si="11"/>
        <v>1</v>
      </c>
      <c r="AJ35" s="216">
        <v>17</v>
      </c>
      <c r="AK35" s="220">
        <f t="shared" si="12"/>
        <v>1</v>
      </c>
      <c r="AL35" s="216">
        <v>12</v>
      </c>
      <c r="AM35" s="220">
        <f t="shared" si="13"/>
        <v>1</v>
      </c>
      <c r="AN35" s="216">
        <v>0</v>
      </c>
      <c r="AO35" s="220">
        <f t="shared" si="14"/>
        <v>0</v>
      </c>
      <c r="AP35" s="216">
        <v>0</v>
      </c>
      <c r="AQ35" s="220">
        <f t="shared" si="15"/>
        <v>0</v>
      </c>
      <c r="AR35" s="216">
        <v>0</v>
      </c>
      <c r="AS35" s="220">
        <f t="shared" si="16"/>
        <v>0</v>
      </c>
      <c r="AT35" s="200">
        <f t="shared" si="17"/>
        <v>162</v>
      </c>
      <c r="AU35" s="201">
        <f t="shared" si="17"/>
        <v>12</v>
      </c>
      <c r="AV35" s="192">
        <v>1</v>
      </c>
      <c r="AW35" s="192"/>
      <c r="AX35" s="192">
        <v>15</v>
      </c>
      <c r="AY35" s="202">
        <f t="shared" si="18"/>
        <v>16</v>
      </c>
      <c r="AZ35" s="203">
        <f t="shared" si="19"/>
        <v>1</v>
      </c>
      <c r="BA35" s="203">
        <f t="shared" si="20"/>
        <v>1</v>
      </c>
      <c r="BB35" s="203">
        <f t="shared" si="21"/>
        <v>15</v>
      </c>
      <c r="BC35" s="202">
        <f t="shared" si="22"/>
        <v>17</v>
      </c>
      <c r="BD35" s="221">
        <f t="shared" si="23"/>
        <v>0</v>
      </c>
      <c r="BE35" s="221">
        <f t="shared" si="24"/>
        <v>-1</v>
      </c>
      <c r="BF35" s="221">
        <f t="shared" si="24"/>
        <v>0</v>
      </c>
      <c r="BG35" s="221">
        <f t="shared" si="24"/>
        <v>-1</v>
      </c>
      <c r="BH35" s="222">
        <f t="shared" si="25"/>
        <v>-5.8823529411764701</v>
      </c>
      <c r="BI35" s="193"/>
      <c r="BJ35" s="193"/>
      <c r="BK35" s="233">
        <v>1</v>
      </c>
      <c r="BL35" s="209"/>
      <c r="BM35" s="221">
        <f t="shared" si="26"/>
        <v>1</v>
      </c>
      <c r="BN35" s="221">
        <f t="shared" si="27"/>
        <v>0</v>
      </c>
      <c r="BO35" s="221">
        <f t="shared" si="28"/>
        <v>14</v>
      </c>
      <c r="BP35" s="221">
        <f t="shared" si="29"/>
        <v>15</v>
      </c>
      <c r="BQ35" s="202">
        <f t="shared" si="30"/>
        <v>0</v>
      </c>
      <c r="BR35" s="202">
        <f t="shared" si="30"/>
        <v>-1</v>
      </c>
      <c r="BS35" s="202">
        <f t="shared" si="30"/>
        <v>-1</v>
      </c>
      <c r="BT35" s="204">
        <f t="shared" si="30"/>
        <v>-2</v>
      </c>
      <c r="BU35" s="193"/>
      <c r="BV35" s="193"/>
      <c r="BW35" s="193"/>
      <c r="BX35" s="193"/>
      <c r="BY35" s="193"/>
      <c r="BZ35" s="223">
        <f t="shared" si="31"/>
        <v>14</v>
      </c>
      <c r="CA35" s="224">
        <f t="shared" si="32"/>
        <v>-1</v>
      </c>
      <c r="CB35" s="226"/>
      <c r="CC35" s="227"/>
      <c r="CD35" s="226">
        <v>1</v>
      </c>
      <c r="CE35" s="226">
        <v>1</v>
      </c>
      <c r="CF35" s="226">
        <v>1</v>
      </c>
    </row>
    <row r="36" spans="1:84" ht="24" customHeight="1" x14ac:dyDescent="0.55000000000000004">
      <c r="A36" s="193">
        <v>27</v>
      </c>
      <c r="B36" s="193">
        <v>71020029</v>
      </c>
      <c r="C36" s="207" t="s">
        <v>284</v>
      </c>
      <c r="D36" s="207" t="s">
        <v>281</v>
      </c>
      <c r="E36" s="193" t="s">
        <v>251</v>
      </c>
      <c r="F36" s="193" t="s">
        <v>252</v>
      </c>
      <c r="G36" s="193" t="s">
        <v>201</v>
      </c>
      <c r="H36" s="213" t="s">
        <v>253</v>
      </c>
      <c r="I36" s="193"/>
      <c r="J36" s="214" t="s">
        <v>254</v>
      </c>
      <c r="K36" s="215" t="s">
        <v>255</v>
      </c>
      <c r="L36" s="216">
        <v>0</v>
      </c>
      <c r="M36" s="217">
        <f t="shared" si="0"/>
        <v>0</v>
      </c>
      <c r="N36" s="216">
        <v>8</v>
      </c>
      <c r="O36" s="217">
        <f t="shared" si="1"/>
        <v>1</v>
      </c>
      <c r="P36" s="216">
        <v>7</v>
      </c>
      <c r="Q36" s="217">
        <f t="shared" si="2"/>
        <v>1</v>
      </c>
      <c r="R36" s="202">
        <f t="shared" si="3"/>
        <v>15</v>
      </c>
      <c r="S36" s="218">
        <f t="shared" si="3"/>
        <v>2</v>
      </c>
      <c r="T36" s="216">
        <v>4</v>
      </c>
      <c r="U36" s="219">
        <f t="shared" si="4"/>
        <v>1</v>
      </c>
      <c r="V36" s="216">
        <v>10</v>
      </c>
      <c r="W36" s="219">
        <f t="shared" si="5"/>
        <v>1</v>
      </c>
      <c r="X36" s="216">
        <v>13</v>
      </c>
      <c r="Y36" s="219">
        <f t="shared" si="6"/>
        <v>1</v>
      </c>
      <c r="Z36" s="216">
        <v>14</v>
      </c>
      <c r="AA36" s="219">
        <f t="shared" si="7"/>
        <v>1</v>
      </c>
      <c r="AB36" s="216">
        <v>13</v>
      </c>
      <c r="AC36" s="219">
        <f t="shared" si="8"/>
        <v>1</v>
      </c>
      <c r="AD36" s="216">
        <v>12</v>
      </c>
      <c r="AE36" s="219">
        <f t="shared" si="9"/>
        <v>1</v>
      </c>
      <c r="AF36" s="202">
        <f t="shared" si="10"/>
        <v>66</v>
      </c>
      <c r="AG36" s="218">
        <f t="shared" si="10"/>
        <v>6</v>
      </c>
      <c r="AH36" s="216">
        <v>0</v>
      </c>
      <c r="AI36" s="220">
        <f t="shared" si="11"/>
        <v>0</v>
      </c>
      <c r="AJ36" s="216">
        <v>0</v>
      </c>
      <c r="AK36" s="220">
        <f t="shared" si="12"/>
        <v>0</v>
      </c>
      <c r="AL36" s="216">
        <v>0</v>
      </c>
      <c r="AM36" s="220">
        <f t="shared" si="13"/>
        <v>0</v>
      </c>
      <c r="AN36" s="216">
        <v>0</v>
      </c>
      <c r="AO36" s="220">
        <f t="shared" si="14"/>
        <v>0</v>
      </c>
      <c r="AP36" s="216">
        <v>0</v>
      </c>
      <c r="AQ36" s="220">
        <f t="shared" si="15"/>
        <v>0</v>
      </c>
      <c r="AR36" s="216">
        <v>0</v>
      </c>
      <c r="AS36" s="220">
        <f t="shared" si="16"/>
        <v>0</v>
      </c>
      <c r="AT36" s="200">
        <f t="shared" si="17"/>
        <v>81</v>
      </c>
      <c r="AU36" s="201">
        <f t="shared" si="17"/>
        <v>8</v>
      </c>
      <c r="AV36" s="192">
        <v>1</v>
      </c>
      <c r="AW36" s="192"/>
      <c r="AX36" s="192">
        <f>5+1</f>
        <v>6</v>
      </c>
      <c r="AY36" s="202">
        <f t="shared" si="18"/>
        <v>7</v>
      </c>
      <c r="AZ36" s="203">
        <f t="shared" si="19"/>
        <v>1</v>
      </c>
      <c r="BA36" s="203">
        <f t="shared" si="20"/>
        <v>0</v>
      </c>
      <c r="BB36" s="203">
        <f t="shared" si="21"/>
        <v>8</v>
      </c>
      <c r="BC36" s="202">
        <f t="shared" si="22"/>
        <v>9</v>
      </c>
      <c r="BD36" s="221">
        <f t="shared" si="23"/>
        <v>0</v>
      </c>
      <c r="BE36" s="221">
        <f t="shared" si="24"/>
        <v>0</v>
      </c>
      <c r="BF36" s="221">
        <f t="shared" si="24"/>
        <v>-2</v>
      </c>
      <c r="BG36" s="221">
        <f t="shared" si="24"/>
        <v>-2</v>
      </c>
      <c r="BH36" s="222">
        <f t="shared" si="25"/>
        <v>-22.222222222222221</v>
      </c>
      <c r="BI36" s="193"/>
      <c r="BJ36" s="193"/>
      <c r="BK36" s="209"/>
      <c r="BL36" s="209"/>
      <c r="BM36" s="221">
        <f t="shared" si="26"/>
        <v>1</v>
      </c>
      <c r="BN36" s="221">
        <f t="shared" si="27"/>
        <v>0</v>
      </c>
      <c r="BO36" s="221">
        <f t="shared" si="28"/>
        <v>6</v>
      </c>
      <c r="BP36" s="221">
        <f t="shared" si="29"/>
        <v>7</v>
      </c>
      <c r="BQ36" s="202">
        <f t="shared" si="30"/>
        <v>0</v>
      </c>
      <c r="BR36" s="202">
        <f t="shared" si="30"/>
        <v>0</v>
      </c>
      <c r="BS36" s="202">
        <f t="shared" si="30"/>
        <v>-2</v>
      </c>
      <c r="BT36" s="204">
        <f t="shared" si="30"/>
        <v>-2</v>
      </c>
      <c r="BU36" s="193"/>
      <c r="BV36" s="193"/>
      <c r="BW36" s="193"/>
      <c r="BX36" s="193"/>
      <c r="BY36" s="193"/>
      <c r="BZ36" s="223">
        <f t="shared" si="31"/>
        <v>6</v>
      </c>
      <c r="CA36" s="224">
        <f t="shared" si="32"/>
        <v>-2</v>
      </c>
      <c r="CB36" s="226"/>
      <c r="CC36" s="226">
        <v>1</v>
      </c>
      <c r="CD36" s="226"/>
      <c r="CE36" s="226"/>
      <c r="CF36" s="226">
        <v>1</v>
      </c>
    </row>
    <row r="37" spans="1:84" ht="24" x14ac:dyDescent="0.55000000000000004">
      <c r="A37" s="193">
        <v>28</v>
      </c>
      <c r="B37" s="193">
        <v>71020030</v>
      </c>
      <c r="C37" s="207" t="s">
        <v>285</v>
      </c>
      <c r="D37" s="207" t="s">
        <v>286</v>
      </c>
      <c r="E37" s="193" t="s">
        <v>251</v>
      </c>
      <c r="F37" s="193" t="s">
        <v>252</v>
      </c>
      <c r="G37" s="193" t="s">
        <v>201</v>
      </c>
      <c r="H37" s="213" t="s">
        <v>202</v>
      </c>
      <c r="I37" s="193"/>
      <c r="J37" s="214" t="s">
        <v>254</v>
      </c>
      <c r="K37" s="215" t="s">
        <v>255</v>
      </c>
      <c r="L37" s="216">
        <v>0</v>
      </c>
      <c r="M37" s="217">
        <f t="shared" si="0"/>
        <v>0</v>
      </c>
      <c r="N37" s="216">
        <v>41</v>
      </c>
      <c r="O37" s="217">
        <f t="shared" si="1"/>
        <v>2</v>
      </c>
      <c r="P37" s="216">
        <v>27</v>
      </c>
      <c r="Q37" s="217">
        <f t="shared" si="2"/>
        <v>1</v>
      </c>
      <c r="R37" s="202">
        <f t="shared" si="3"/>
        <v>68</v>
      </c>
      <c r="S37" s="218">
        <f t="shared" si="3"/>
        <v>3</v>
      </c>
      <c r="T37" s="216">
        <v>39</v>
      </c>
      <c r="U37" s="219">
        <f t="shared" si="4"/>
        <v>1</v>
      </c>
      <c r="V37" s="216">
        <v>43</v>
      </c>
      <c r="W37" s="219">
        <f t="shared" si="5"/>
        <v>2</v>
      </c>
      <c r="X37" s="216">
        <v>36</v>
      </c>
      <c r="Y37" s="219">
        <f t="shared" si="6"/>
        <v>1</v>
      </c>
      <c r="Z37" s="216">
        <v>42</v>
      </c>
      <c r="AA37" s="219">
        <f t="shared" si="7"/>
        <v>2</v>
      </c>
      <c r="AB37" s="216">
        <v>37</v>
      </c>
      <c r="AC37" s="219">
        <f t="shared" si="8"/>
        <v>1</v>
      </c>
      <c r="AD37" s="216">
        <v>38</v>
      </c>
      <c r="AE37" s="219">
        <f t="shared" si="9"/>
        <v>1</v>
      </c>
      <c r="AF37" s="202">
        <f t="shared" si="10"/>
        <v>235</v>
      </c>
      <c r="AG37" s="218">
        <f t="shared" si="10"/>
        <v>8</v>
      </c>
      <c r="AH37" s="216">
        <v>43</v>
      </c>
      <c r="AI37" s="220">
        <f t="shared" si="11"/>
        <v>1</v>
      </c>
      <c r="AJ37" s="216">
        <v>46</v>
      </c>
      <c r="AK37" s="220">
        <f t="shared" si="12"/>
        <v>2</v>
      </c>
      <c r="AL37" s="216">
        <v>40</v>
      </c>
      <c r="AM37" s="220">
        <f t="shared" si="13"/>
        <v>1</v>
      </c>
      <c r="AN37" s="216">
        <v>0</v>
      </c>
      <c r="AO37" s="220">
        <f t="shared" si="14"/>
        <v>0</v>
      </c>
      <c r="AP37" s="216">
        <v>0</v>
      </c>
      <c r="AQ37" s="220">
        <f t="shared" si="15"/>
        <v>0</v>
      </c>
      <c r="AR37" s="216">
        <v>0</v>
      </c>
      <c r="AS37" s="220">
        <f t="shared" si="16"/>
        <v>0</v>
      </c>
      <c r="AT37" s="200">
        <f t="shared" si="17"/>
        <v>432</v>
      </c>
      <c r="AU37" s="201">
        <f t="shared" si="17"/>
        <v>15</v>
      </c>
      <c r="AV37" s="192">
        <v>1</v>
      </c>
      <c r="AW37" s="192">
        <v>1</v>
      </c>
      <c r="AX37" s="192">
        <v>24</v>
      </c>
      <c r="AY37" s="202">
        <f t="shared" si="18"/>
        <v>26</v>
      </c>
      <c r="AZ37" s="203">
        <f t="shared" si="19"/>
        <v>1</v>
      </c>
      <c r="BA37" s="203">
        <f t="shared" si="20"/>
        <v>1</v>
      </c>
      <c r="BB37" s="203">
        <f t="shared" si="21"/>
        <v>19</v>
      </c>
      <c r="BC37" s="202">
        <f t="shared" si="22"/>
        <v>21</v>
      </c>
      <c r="BD37" s="221">
        <f t="shared" si="23"/>
        <v>0</v>
      </c>
      <c r="BE37" s="221">
        <f t="shared" si="24"/>
        <v>0</v>
      </c>
      <c r="BF37" s="221">
        <f t="shared" si="24"/>
        <v>5</v>
      </c>
      <c r="BG37" s="221">
        <f t="shared" si="24"/>
        <v>5</v>
      </c>
      <c r="BH37" s="222">
        <f t="shared" si="25"/>
        <v>23.809523809523807</v>
      </c>
      <c r="BI37" s="193"/>
      <c r="BJ37" s="193">
        <v>3</v>
      </c>
      <c r="BK37" s="209"/>
      <c r="BL37" s="209"/>
      <c r="BM37" s="221">
        <f t="shared" si="26"/>
        <v>1</v>
      </c>
      <c r="BN37" s="221">
        <f t="shared" si="27"/>
        <v>1</v>
      </c>
      <c r="BO37" s="221">
        <v>21</v>
      </c>
      <c r="BP37" s="221">
        <f t="shared" si="29"/>
        <v>23</v>
      </c>
      <c r="BQ37" s="202">
        <f t="shared" si="30"/>
        <v>0</v>
      </c>
      <c r="BR37" s="202">
        <f t="shared" si="30"/>
        <v>0</v>
      </c>
      <c r="BS37" s="202">
        <f t="shared" si="30"/>
        <v>2</v>
      </c>
      <c r="BT37" s="204">
        <f t="shared" si="30"/>
        <v>2</v>
      </c>
      <c r="BU37" s="193"/>
      <c r="BV37" s="193">
        <v>1</v>
      </c>
      <c r="BW37" s="193"/>
      <c r="BX37" s="193"/>
      <c r="BY37" s="193"/>
      <c r="BZ37" s="223">
        <f t="shared" si="31"/>
        <v>22</v>
      </c>
      <c r="CA37" s="224">
        <f t="shared" si="32"/>
        <v>3</v>
      </c>
      <c r="CB37" s="226">
        <v>1</v>
      </c>
      <c r="CC37" s="226">
        <v>1</v>
      </c>
      <c r="CD37" s="226"/>
      <c r="CE37" s="226"/>
      <c r="CF37" s="226">
        <v>1</v>
      </c>
    </row>
    <row r="38" spans="1:84" ht="24" customHeight="1" x14ac:dyDescent="0.55000000000000004">
      <c r="A38" s="193">
        <v>29</v>
      </c>
      <c r="B38" s="193">
        <v>71020031</v>
      </c>
      <c r="C38" s="207" t="s">
        <v>287</v>
      </c>
      <c r="D38" s="207" t="s">
        <v>286</v>
      </c>
      <c r="E38" s="193" t="s">
        <v>251</v>
      </c>
      <c r="F38" s="193" t="s">
        <v>252</v>
      </c>
      <c r="G38" s="193" t="s">
        <v>201</v>
      </c>
      <c r="H38" s="213" t="s">
        <v>253</v>
      </c>
      <c r="I38" s="193"/>
      <c r="J38" s="214" t="s">
        <v>254</v>
      </c>
      <c r="K38" s="215" t="s">
        <v>255</v>
      </c>
      <c r="L38" s="216">
        <v>0</v>
      </c>
      <c r="M38" s="217">
        <f t="shared" si="0"/>
        <v>0</v>
      </c>
      <c r="N38" s="216">
        <v>7</v>
      </c>
      <c r="O38" s="217">
        <f t="shared" si="1"/>
        <v>1</v>
      </c>
      <c r="P38" s="216">
        <v>5</v>
      </c>
      <c r="Q38" s="217">
        <f t="shared" si="2"/>
        <v>1</v>
      </c>
      <c r="R38" s="202">
        <f t="shared" si="3"/>
        <v>12</v>
      </c>
      <c r="S38" s="218">
        <f t="shared" si="3"/>
        <v>2</v>
      </c>
      <c r="T38" s="216">
        <v>7</v>
      </c>
      <c r="U38" s="219">
        <f t="shared" si="4"/>
        <v>1</v>
      </c>
      <c r="V38" s="216">
        <v>8</v>
      </c>
      <c r="W38" s="219">
        <f t="shared" si="5"/>
        <v>1</v>
      </c>
      <c r="X38" s="216">
        <v>5</v>
      </c>
      <c r="Y38" s="219">
        <f t="shared" si="6"/>
        <v>1</v>
      </c>
      <c r="Z38" s="216">
        <v>5</v>
      </c>
      <c r="AA38" s="219">
        <f t="shared" si="7"/>
        <v>1</v>
      </c>
      <c r="AB38" s="216">
        <v>10</v>
      </c>
      <c r="AC38" s="219">
        <f t="shared" si="8"/>
        <v>1</v>
      </c>
      <c r="AD38" s="216">
        <v>15</v>
      </c>
      <c r="AE38" s="219">
        <f t="shared" si="9"/>
        <v>1</v>
      </c>
      <c r="AF38" s="202">
        <f t="shared" si="10"/>
        <v>50</v>
      </c>
      <c r="AG38" s="218">
        <f t="shared" si="10"/>
        <v>6</v>
      </c>
      <c r="AH38" s="216">
        <v>0</v>
      </c>
      <c r="AI38" s="220">
        <f t="shared" si="11"/>
        <v>0</v>
      </c>
      <c r="AJ38" s="216">
        <v>0</v>
      </c>
      <c r="AK38" s="220">
        <f t="shared" si="12"/>
        <v>0</v>
      </c>
      <c r="AL38" s="216">
        <v>0</v>
      </c>
      <c r="AM38" s="220">
        <f t="shared" si="13"/>
        <v>0</v>
      </c>
      <c r="AN38" s="216">
        <v>0</v>
      </c>
      <c r="AO38" s="220">
        <f t="shared" si="14"/>
        <v>0</v>
      </c>
      <c r="AP38" s="216">
        <v>0</v>
      </c>
      <c r="AQ38" s="220">
        <f t="shared" si="15"/>
        <v>0</v>
      </c>
      <c r="AR38" s="216">
        <v>0</v>
      </c>
      <c r="AS38" s="220">
        <f t="shared" si="16"/>
        <v>0</v>
      </c>
      <c r="AT38" s="200">
        <f t="shared" si="17"/>
        <v>62</v>
      </c>
      <c r="AU38" s="201">
        <f t="shared" si="17"/>
        <v>8</v>
      </c>
      <c r="AV38" s="229">
        <v>1</v>
      </c>
      <c r="AW38" s="192"/>
      <c r="AX38" s="192">
        <v>4</v>
      </c>
      <c r="AY38" s="202">
        <f t="shared" si="18"/>
        <v>5</v>
      </c>
      <c r="AZ38" s="203">
        <f t="shared" si="19"/>
        <v>1</v>
      </c>
      <c r="BA38" s="203">
        <f t="shared" si="20"/>
        <v>0</v>
      </c>
      <c r="BB38" s="203">
        <f t="shared" si="21"/>
        <v>6</v>
      </c>
      <c r="BC38" s="202">
        <f t="shared" si="22"/>
        <v>7</v>
      </c>
      <c r="BD38" s="221">
        <f t="shared" si="23"/>
        <v>0</v>
      </c>
      <c r="BE38" s="221">
        <f t="shared" si="24"/>
        <v>0</v>
      </c>
      <c r="BF38" s="221">
        <f t="shared" si="24"/>
        <v>-2</v>
      </c>
      <c r="BG38" s="221">
        <f t="shared" si="24"/>
        <v>-2</v>
      </c>
      <c r="BH38" s="222">
        <f t="shared" si="25"/>
        <v>-28.571428571428569</v>
      </c>
      <c r="BI38" s="193"/>
      <c r="BJ38" s="193"/>
      <c r="BK38" s="209"/>
      <c r="BL38" s="209"/>
      <c r="BM38" s="221">
        <f t="shared" si="26"/>
        <v>1</v>
      </c>
      <c r="BN38" s="221">
        <f t="shared" si="27"/>
        <v>0</v>
      </c>
      <c r="BO38" s="221">
        <f t="shared" ref="BO38:BO69" si="33">SUM(AX38-BJ38-BK38+BL38)</f>
        <v>4</v>
      </c>
      <c r="BP38" s="221">
        <f t="shared" si="29"/>
        <v>5</v>
      </c>
      <c r="BQ38" s="202">
        <f t="shared" si="30"/>
        <v>0</v>
      </c>
      <c r="BR38" s="202">
        <f t="shared" si="30"/>
        <v>0</v>
      </c>
      <c r="BS38" s="202">
        <f t="shared" si="30"/>
        <v>-2</v>
      </c>
      <c r="BT38" s="204">
        <f t="shared" si="30"/>
        <v>-2</v>
      </c>
      <c r="BU38" s="193"/>
      <c r="BV38" s="193"/>
      <c r="BW38" s="193">
        <v>2</v>
      </c>
      <c r="BX38" s="193"/>
      <c r="BY38" s="193"/>
      <c r="BZ38" s="223">
        <f t="shared" si="31"/>
        <v>6</v>
      </c>
      <c r="CA38" s="224">
        <f t="shared" si="32"/>
        <v>0</v>
      </c>
      <c r="CB38" s="226"/>
      <c r="CC38" s="226">
        <v>1</v>
      </c>
      <c r="CD38" s="234"/>
      <c r="CE38" s="226"/>
      <c r="CF38" s="226">
        <v>1</v>
      </c>
    </row>
    <row r="39" spans="1:84" ht="24" customHeight="1" x14ac:dyDescent="0.55000000000000004">
      <c r="A39" s="193">
        <v>30</v>
      </c>
      <c r="B39" s="193">
        <v>71020032</v>
      </c>
      <c r="C39" s="207" t="s">
        <v>288</v>
      </c>
      <c r="D39" s="207" t="s">
        <v>286</v>
      </c>
      <c r="E39" s="193" t="s">
        <v>251</v>
      </c>
      <c r="F39" s="193" t="s">
        <v>252</v>
      </c>
      <c r="G39" s="193" t="s">
        <v>201</v>
      </c>
      <c r="H39" s="213" t="s">
        <v>202</v>
      </c>
      <c r="I39" s="193"/>
      <c r="J39" s="214" t="s">
        <v>254</v>
      </c>
      <c r="K39" s="215" t="s">
        <v>255</v>
      </c>
      <c r="L39" s="216">
        <v>0</v>
      </c>
      <c r="M39" s="217">
        <f t="shared" si="0"/>
        <v>0</v>
      </c>
      <c r="N39" s="216">
        <v>13</v>
      </c>
      <c r="O39" s="217">
        <f t="shared" si="1"/>
        <v>1</v>
      </c>
      <c r="P39" s="216">
        <v>14</v>
      </c>
      <c r="Q39" s="217">
        <f t="shared" si="2"/>
        <v>1</v>
      </c>
      <c r="R39" s="202">
        <f t="shared" si="3"/>
        <v>27</v>
      </c>
      <c r="S39" s="218">
        <f t="shared" si="3"/>
        <v>2</v>
      </c>
      <c r="T39" s="216">
        <v>24</v>
      </c>
      <c r="U39" s="219">
        <f t="shared" si="4"/>
        <v>1</v>
      </c>
      <c r="V39" s="216">
        <v>22</v>
      </c>
      <c r="W39" s="219">
        <f t="shared" si="5"/>
        <v>1</v>
      </c>
      <c r="X39" s="216">
        <v>15</v>
      </c>
      <c r="Y39" s="219">
        <f t="shared" si="6"/>
        <v>1</v>
      </c>
      <c r="Z39" s="216">
        <v>13</v>
      </c>
      <c r="AA39" s="219">
        <f t="shared" si="7"/>
        <v>1</v>
      </c>
      <c r="AB39" s="216">
        <v>21</v>
      </c>
      <c r="AC39" s="219">
        <f t="shared" si="8"/>
        <v>1</v>
      </c>
      <c r="AD39" s="216">
        <v>27</v>
      </c>
      <c r="AE39" s="219">
        <f t="shared" si="9"/>
        <v>1</v>
      </c>
      <c r="AF39" s="202">
        <f t="shared" si="10"/>
        <v>122</v>
      </c>
      <c r="AG39" s="218">
        <f t="shared" si="10"/>
        <v>6</v>
      </c>
      <c r="AH39" s="216">
        <v>17</v>
      </c>
      <c r="AI39" s="220">
        <f t="shared" si="11"/>
        <v>1</v>
      </c>
      <c r="AJ39" s="216">
        <v>16</v>
      </c>
      <c r="AK39" s="220">
        <f t="shared" si="12"/>
        <v>1</v>
      </c>
      <c r="AL39" s="216">
        <v>14</v>
      </c>
      <c r="AM39" s="220">
        <f t="shared" si="13"/>
        <v>1</v>
      </c>
      <c r="AN39" s="216">
        <v>0</v>
      </c>
      <c r="AO39" s="220">
        <f t="shared" si="14"/>
        <v>0</v>
      </c>
      <c r="AP39" s="216">
        <v>0</v>
      </c>
      <c r="AQ39" s="220">
        <f t="shared" si="15"/>
        <v>0</v>
      </c>
      <c r="AR39" s="216">
        <v>0</v>
      </c>
      <c r="AS39" s="220">
        <f t="shared" si="16"/>
        <v>0</v>
      </c>
      <c r="AT39" s="200">
        <f t="shared" si="17"/>
        <v>196</v>
      </c>
      <c r="AU39" s="201">
        <f t="shared" si="17"/>
        <v>11</v>
      </c>
      <c r="AV39" s="192">
        <v>1</v>
      </c>
      <c r="AW39" s="192"/>
      <c r="AX39" s="192">
        <v>15</v>
      </c>
      <c r="AY39" s="202">
        <f t="shared" si="18"/>
        <v>16</v>
      </c>
      <c r="AZ39" s="203">
        <f t="shared" si="19"/>
        <v>1</v>
      </c>
      <c r="BA39" s="203">
        <f t="shared" si="20"/>
        <v>1</v>
      </c>
      <c r="BB39" s="203">
        <f t="shared" si="21"/>
        <v>14</v>
      </c>
      <c r="BC39" s="202">
        <f t="shared" si="22"/>
        <v>16</v>
      </c>
      <c r="BD39" s="221">
        <f t="shared" si="23"/>
        <v>0</v>
      </c>
      <c r="BE39" s="221">
        <f t="shared" si="24"/>
        <v>-1</v>
      </c>
      <c r="BF39" s="221">
        <f t="shared" si="24"/>
        <v>1</v>
      </c>
      <c r="BG39" s="221">
        <f t="shared" si="24"/>
        <v>0</v>
      </c>
      <c r="BH39" s="222">
        <f t="shared" si="25"/>
        <v>0</v>
      </c>
      <c r="BI39" s="193"/>
      <c r="BJ39" s="193"/>
      <c r="BK39" s="209"/>
      <c r="BL39" s="209"/>
      <c r="BM39" s="221">
        <f t="shared" si="26"/>
        <v>1</v>
      </c>
      <c r="BN39" s="221">
        <f t="shared" si="27"/>
        <v>0</v>
      </c>
      <c r="BO39" s="221">
        <f t="shared" si="33"/>
        <v>15</v>
      </c>
      <c r="BP39" s="221">
        <f t="shared" si="29"/>
        <v>16</v>
      </c>
      <c r="BQ39" s="202">
        <f t="shared" si="30"/>
        <v>0</v>
      </c>
      <c r="BR39" s="202">
        <f t="shared" si="30"/>
        <v>-1</v>
      </c>
      <c r="BS39" s="202">
        <f t="shared" si="30"/>
        <v>1</v>
      </c>
      <c r="BT39" s="204">
        <f t="shared" si="30"/>
        <v>0</v>
      </c>
      <c r="BU39" s="193"/>
      <c r="BV39" s="193"/>
      <c r="BW39" s="193"/>
      <c r="BX39" s="193"/>
      <c r="BY39" s="193"/>
      <c r="BZ39" s="223">
        <f t="shared" si="31"/>
        <v>15</v>
      </c>
      <c r="CA39" s="224">
        <f t="shared" si="32"/>
        <v>1</v>
      </c>
      <c r="CB39" s="226"/>
      <c r="CC39" s="226"/>
      <c r="CD39" s="234"/>
      <c r="CE39" s="226">
        <v>1</v>
      </c>
      <c r="CF39" s="226">
        <v>1</v>
      </c>
    </row>
    <row r="40" spans="1:84" ht="24" customHeight="1" x14ac:dyDescent="0.55000000000000004">
      <c r="A40" s="193">
        <v>31</v>
      </c>
      <c r="B40" s="193">
        <v>71020033</v>
      </c>
      <c r="C40" s="207" t="s">
        <v>289</v>
      </c>
      <c r="D40" s="207" t="s">
        <v>286</v>
      </c>
      <c r="E40" s="193" t="s">
        <v>251</v>
      </c>
      <c r="F40" s="193" t="s">
        <v>252</v>
      </c>
      <c r="G40" s="193" t="s">
        <v>201</v>
      </c>
      <c r="H40" s="213" t="s">
        <v>202</v>
      </c>
      <c r="I40" s="193"/>
      <c r="J40" s="214" t="s">
        <v>254</v>
      </c>
      <c r="K40" s="215" t="s">
        <v>255</v>
      </c>
      <c r="L40" s="216">
        <v>0</v>
      </c>
      <c r="M40" s="217">
        <f t="shared" si="0"/>
        <v>0</v>
      </c>
      <c r="N40" s="216">
        <v>14</v>
      </c>
      <c r="O40" s="217">
        <f t="shared" si="1"/>
        <v>1</v>
      </c>
      <c r="P40" s="216">
        <v>11</v>
      </c>
      <c r="Q40" s="217">
        <f t="shared" si="2"/>
        <v>1</v>
      </c>
      <c r="R40" s="202">
        <f t="shared" si="3"/>
        <v>25</v>
      </c>
      <c r="S40" s="218">
        <f t="shared" si="3"/>
        <v>2</v>
      </c>
      <c r="T40" s="216">
        <v>16</v>
      </c>
      <c r="U40" s="219">
        <f t="shared" si="4"/>
        <v>1</v>
      </c>
      <c r="V40" s="216">
        <v>15</v>
      </c>
      <c r="W40" s="219">
        <f t="shared" si="5"/>
        <v>1</v>
      </c>
      <c r="X40" s="216">
        <v>12</v>
      </c>
      <c r="Y40" s="219">
        <f t="shared" si="6"/>
        <v>1</v>
      </c>
      <c r="Z40" s="216">
        <v>10</v>
      </c>
      <c r="AA40" s="219">
        <f t="shared" si="7"/>
        <v>1</v>
      </c>
      <c r="AB40" s="216">
        <v>13</v>
      </c>
      <c r="AC40" s="219">
        <f t="shared" si="8"/>
        <v>1</v>
      </c>
      <c r="AD40" s="216">
        <v>12</v>
      </c>
      <c r="AE40" s="219">
        <f t="shared" si="9"/>
        <v>1</v>
      </c>
      <c r="AF40" s="202">
        <f t="shared" si="10"/>
        <v>78</v>
      </c>
      <c r="AG40" s="218">
        <f t="shared" si="10"/>
        <v>6</v>
      </c>
      <c r="AH40" s="216">
        <v>6</v>
      </c>
      <c r="AI40" s="220">
        <f t="shared" si="11"/>
        <v>1</v>
      </c>
      <c r="AJ40" s="216">
        <v>10</v>
      </c>
      <c r="AK40" s="220">
        <f t="shared" si="12"/>
        <v>1</v>
      </c>
      <c r="AL40" s="216">
        <v>14</v>
      </c>
      <c r="AM40" s="220">
        <f t="shared" si="13"/>
        <v>1</v>
      </c>
      <c r="AN40" s="216">
        <v>0</v>
      </c>
      <c r="AO40" s="220">
        <f t="shared" si="14"/>
        <v>0</v>
      </c>
      <c r="AP40" s="216">
        <v>0</v>
      </c>
      <c r="AQ40" s="220">
        <f t="shared" si="15"/>
        <v>0</v>
      </c>
      <c r="AR40" s="216">
        <v>0</v>
      </c>
      <c r="AS40" s="220">
        <f t="shared" si="16"/>
        <v>0</v>
      </c>
      <c r="AT40" s="200">
        <f t="shared" si="17"/>
        <v>133</v>
      </c>
      <c r="AU40" s="201">
        <f t="shared" si="17"/>
        <v>11</v>
      </c>
      <c r="AV40" s="192">
        <v>1</v>
      </c>
      <c r="AW40" s="192"/>
      <c r="AX40" s="192">
        <v>14</v>
      </c>
      <c r="AY40" s="202">
        <f t="shared" si="18"/>
        <v>15</v>
      </c>
      <c r="AZ40" s="203">
        <f t="shared" si="19"/>
        <v>1</v>
      </c>
      <c r="BA40" s="203">
        <f t="shared" si="20"/>
        <v>1</v>
      </c>
      <c r="BB40" s="203">
        <f t="shared" si="21"/>
        <v>14</v>
      </c>
      <c r="BC40" s="202">
        <f t="shared" si="22"/>
        <v>16</v>
      </c>
      <c r="BD40" s="221">
        <f t="shared" si="23"/>
        <v>0</v>
      </c>
      <c r="BE40" s="221">
        <f t="shared" si="24"/>
        <v>-1</v>
      </c>
      <c r="BF40" s="221">
        <f t="shared" si="24"/>
        <v>0</v>
      </c>
      <c r="BG40" s="221">
        <f t="shared" si="24"/>
        <v>-1</v>
      </c>
      <c r="BH40" s="222">
        <f t="shared" si="25"/>
        <v>-6.25</v>
      </c>
      <c r="BI40" s="193"/>
      <c r="BJ40" s="193"/>
      <c r="BK40" s="209"/>
      <c r="BL40" s="209"/>
      <c r="BM40" s="221">
        <f t="shared" si="26"/>
        <v>1</v>
      </c>
      <c r="BN40" s="221">
        <f t="shared" si="27"/>
        <v>0</v>
      </c>
      <c r="BO40" s="221">
        <f t="shared" si="33"/>
        <v>14</v>
      </c>
      <c r="BP40" s="221">
        <f t="shared" si="29"/>
        <v>15</v>
      </c>
      <c r="BQ40" s="202">
        <f t="shared" si="30"/>
        <v>0</v>
      </c>
      <c r="BR40" s="202">
        <f t="shared" si="30"/>
        <v>-1</v>
      </c>
      <c r="BS40" s="202">
        <f t="shared" si="30"/>
        <v>0</v>
      </c>
      <c r="BT40" s="204">
        <f t="shared" si="30"/>
        <v>-1</v>
      </c>
      <c r="BU40" s="193"/>
      <c r="BV40" s="193"/>
      <c r="BW40" s="193"/>
      <c r="BX40" s="193"/>
      <c r="BY40" s="193"/>
      <c r="BZ40" s="223">
        <f t="shared" si="31"/>
        <v>14</v>
      </c>
      <c r="CA40" s="224">
        <f t="shared" si="32"/>
        <v>0</v>
      </c>
      <c r="CB40" s="226"/>
      <c r="CC40" s="226"/>
      <c r="CD40" s="226"/>
      <c r="CE40" s="226"/>
      <c r="CF40" s="226">
        <v>1</v>
      </c>
    </row>
    <row r="41" spans="1:84" ht="24" customHeight="1" x14ac:dyDescent="0.55000000000000004">
      <c r="A41" s="193">
        <v>32</v>
      </c>
      <c r="B41" s="193">
        <v>71020034</v>
      </c>
      <c r="C41" s="207" t="s">
        <v>290</v>
      </c>
      <c r="D41" s="207" t="s">
        <v>286</v>
      </c>
      <c r="E41" s="193" t="s">
        <v>251</v>
      </c>
      <c r="F41" s="193" t="s">
        <v>252</v>
      </c>
      <c r="G41" s="193" t="s">
        <v>201</v>
      </c>
      <c r="H41" s="213" t="s">
        <v>253</v>
      </c>
      <c r="I41" s="193"/>
      <c r="J41" s="214" t="s">
        <v>254</v>
      </c>
      <c r="K41" s="215" t="s">
        <v>255</v>
      </c>
      <c r="L41" s="216">
        <v>0</v>
      </c>
      <c r="M41" s="217">
        <f t="shared" si="0"/>
        <v>0</v>
      </c>
      <c r="N41" s="216">
        <v>6</v>
      </c>
      <c r="O41" s="217">
        <f t="shared" si="1"/>
        <v>1</v>
      </c>
      <c r="P41" s="216">
        <v>15</v>
      </c>
      <c r="Q41" s="217">
        <f t="shared" si="2"/>
        <v>1</v>
      </c>
      <c r="R41" s="202">
        <f t="shared" si="3"/>
        <v>21</v>
      </c>
      <c r="S41" s="218">
        <f t="shared" si="3"/>
        <v>2</v>
      </c>
      <c r="T41" s="216">
        <v>25</v>
      </c>
      <c r="U41" s="219">
        <f t="shared" si="4"/>
        <v>1</v>
      </c>
      <c r="V41" s="216">
        <v>10</v>
      </c>
      <c r="W41" s="219">
        <f t="shared" si="5"/>
        <v>1</v>
      </c>
      <c r="X41" s="216">
        <v>17</v>
      </c>
      <c r="Y41" s="219">
        <f t="shared" si="6"/>
        <v>1</v>
      </c>
      <c r="Z41" s="216">
        <v>10</v>
      </c>
      <c r="AA41" s="219">
        <f t="shared" si="7"/>
        <v>1</v>
      </c>
      <c r="AB41" s="216">
        <v>9</v>
      </c>
      <c r="AC41" s="219">
        <f t="shared" si="8"/>
        <v>1</v>
      </c>
      <c r="AD41" s="216">
        <v>15</v>
      </c>
      <c r="AE41" s="219">
        <f t="shared" si="9"/>
        <v>1</v>
      </c>
      <c r="AF41" s="202">
        <f t="shared" si="10"/>
        <v>86</v>
      </c>
      <c r="AG41" s="218">
        <f t="shared" si="10"/>
        <v>6</v>
      </c>
      <c r="AH41" s="216">
        <v>0</v>
      </c>
      <c r="AI41" s="220">
        <f t="shared" si="11"/>
        <v>0</v>
      </c>
      <c r="AJ41" s="216">
        <v>0</v>
      </c>
      <c r="AK41" s="220">
        <f t="shared" si="12"/>
        <v>0</v>
      </c>
      <c r="AL41" s="216">
        <v>0</v>
      </c>
      <c r="AM41" s="220">
        <f t="shared" si="13"/>
        <v>0</v>
      </c>
      <c r="AN41" s="216">
        <v>0</v>
      </c>
      <c r="AO41" s="220">
        <f t="shared" si="14"/>
        <v>0</v>
      </c>
      <c r="AP41" s="216">
        <v>0</v>
      </c>
      <c r="AQ41" s="220">
        <f t="shared" si="15"/>
        <v>0</v>
      </c>
      <c r="AR41" s="216">
        <v>0</v>
      </c>
      <c r="AS41" s="220">
        <f t="shared" si="16"/>
        <v>0</v>
      </c>
      <c r="AT41" s="200">
        <f t="shared" si="17"/>
        <v>107</v>
      </c>
      <c r="AU41" s="201">
        <f t="shared" si="17"/>
        <v>8</v>
      </c>
      <c r="AV41" s="192">
        <v>1</v>
      </c>
      <c r="AW41" s="192"/>
      <c r="AX41" s="192">
        <f>9+1</f>
        <v>10</v>
      </c>
      <c r="AY41" s="202">
        <f t="shared" si="18"/>
        <v>11</v>
      </c>
      <c r="AZ41" s="203">
        <f t="shared" si="19"/>
        <v>1</v>
      </c>
      <c r="BA41" s="203">
        <f t="shared" si="20"/>
        <v>0</v>
      </c>
      <c r="BB41" s="203">
        <f t="shared" si="21"/>
        <v>8</v>
      </c>
      <c r="BC41" s="202">
        <f t="shared" si="22"/>
        <v>9</v>
      </c>
      <c r="BD41" s="221">
        <f t="shared" si="23"/>
        <v>0</v>
      </c>
      <c r="BE41" s="221">
        <f t="shared" si="24"/>
        <v>0</v>
      </c>
      <c r="BF41" s="221">
        <f t="shared" si="24"/>
        <v>2</v>
      </c>
      <c r="BG41" s="221">
        <f t="shared" si="24"/>
        <v>2</v>
      </c>
      <c r="BH41" s="222">
        <f t="shared" si="25"/>
        <v>22.222222222222221</v>
      </c>
      <c r="BI41" s="193"/>
      <c r="BJ41" s="193"/>
      <c r="BK41" s="233">
        <v>1</v>
      </c>
      <c r="BL41" s="209"/>
      <c r="BM41" s="221">
        <f t="shared" si="26"/>
        <v>1</v>
      </c>
      <c r="BN41" s="221">
        <f t="shared" si="27"/>
        <v>0</v>
      </c>
      <c r="BO41" s="221">
        <f t="shared" si="33"/>
        <v>9</v>
      </c>
      <c r="BP41" s="221">
        <f t="shared" si="29"/>
        <v>10</v>
      </c>
      <c r="BQ41" s="202">
        <f t="shared" si="30"/>
        <v>0</v>
      </c>
      <c r="BR41" s="202">
        <f t="shared" si="30"/>
        <v>0</v>
      </c>
      <c r="BS41" s="202">
        <f t="shared" si="30"/>
        <v>1</v>
      </c>
      <c r="BT41" s="204">
        <f t="shared" si="30"/>
        <v>1</v>
      </c>
      <c r="BU41" s="193"/>
      <c r="BV41" s="193"/>
      <c r="BW41" s="193"/>
      <c r="BX41" s="193"/>
      <c r="BY41" s="193"/>
      <c r="BZ41" s="223">
        <f t="shared" si="31"/>
        <v>9</v>
      </c>
      <c r="CA41" s="224">
        <f t="shared" si="32"/>
        <v>1</v>
      </c>
      <c r="CB41" s="226"/>
      <c r="CC41" s="226"/>
      <c r="CD41" s="226"/>
      <c r="CE41" s="226"/>
      <c r="CF41" s="226">
        <v>1</v>
      </c>
    </row>
    <row r="42" spans="1:84" ht="24" customHeight="1" x14ac:dyDescent="0.55000000000000004">
      <c r="A42" s="193">
        <v>33</v>
      </c>
      <c r="B42" s="193">
        <v>71020119</v>
      </c>
      <c r="C42" s="207" t="s">
        <v>291</v>
      </c>
      <c r="D42" s="207" t="s">
        <v>292</v>
      </c>
      <c r="E42" s="193" t="s">
        <v>293</v>
      </c>
      <c r="F42" s="193" t="s">
        <v>252</v>
      </c>
      <c r="G42" s="193" t="s">
        <v>201</v>
      </c>
      <c r="H42" s="213" t="s">
        <v>253</v>
      </c>
      <c r="I42" s="193"/>
      <c r="J42" s="214" t="s">
        <v>254</v>
      </c>
      <c r="K42" s="215" t="s">
        <v>255</v>
      </c>
      <c r="L42" s="216">
        <v>0</v>
      </c>
      <c r="M42" s="217">
        <f t="shared" si="0"/>
        <v>0</v>
      </c>
      <c r="N42" s="216">
        <v>8</v>
      </c>
      <c r="O42" s="217">
        <f t="shared" si="1"/>
        <v>1</v>
      </c>
      <c r="P42" s="216">
        <v>13</v>
      </c>
      <c r="Q42" s="217">
        <f t="shared" si="2"/>
        <v>1</v>
      </c>
      <c r="R42" s="202">
        <f t="shared" ref="R42:S73" si="34">SUM(L42,N42,P42)</f>
        <v>21</v>
      </c>
      <c r="S42" s="218">
        <f t="shared" si="34"/>
        <v>2</v>
      </c>
      <c r="T42" s="216">
        <v>9</v>
      </c>
      <c r="U42" s="219">
        <f t="shared" si="4"/>
        <v>1</v>
      </c>
      <c r="V42" s="216">
        <v>15</v>
      </c>
      <c r="W42" s="219">
        <f t="shared" si="5"/>
        <v>1</v>
      </c>
      <c r="X42" s="216">
        <v>9</v>
      </c>
      <c r="Y42" s="219">
        <f t="shared" si="6"/>
        <v>1</v>
      </c>
      <c r="Z42" s="216">
        <v>9</v>
      </c>
      <c r="AA42" s="219">
        <f t="shared" si="7"/>
        <v>1</v>
      </c>
      <c r="AB42" s="216">
        <v>11</v>
      </c>
      <c r="AC42" s="219">
        <f t="shared" si="8"/>
        <v>1</v>
      </c>
      <c r="AD42" s="216">
        <v>8</v>
      </c>
      <c r="AE42" s="219">
        <f t="shared" si="9"/>
        <v>1</v>
      </c>
      <c r="AF42" s="202">
        <f t="shared" ref="AF42:AG73" si="35">SUM(T42,V42,X42,Z42,AB42,AD42)</f>
        <v>61</v>
      </c>
      <c r="AG42" s="218">
        <f t="shared" si="35"/>
        <v>6</v>
      </c>
      <c r="AH42" s="216">
        <v>0</v>
      </c>
      <c r="AI42" s="220">
        <f t="shared" si="11"/>
        <v>0</v>
      </c>
      <c r="AJ42" s="216">
        <v>0</v>
      </c>
      <c r="AK42" s="220">
        <f t="shared" si="12"/>
        <v>0</v>
      </c>
      <c r="AL42" s="216">
        <v>0</v>
      </c>
      <c r="AM42" s="220">
        <f t="shared" si="13"/>
        <v>0</v>
      </c>
      <c r="AN42" s="216">
        <v>0</v>
      </c>
      <c r="AO42" s="220">
        <f t="shared" si="14"/>
        <v>0</v>
      </c>
      <c r="AP42" s="216">
        <v>0</v>
      </c>
      <c r="AQ42" s="220">
        <f t="shared" si="15"/>
        <v>0</v>
      </c>
      <c r="AR42" s="216">
        <v>0</v>
      </c>
      <c r="AS42" s="220">
        <f t="shared" si="16"/>
        <v>0</v>
      </c>
      <c r="AT42" s="200">
        <f t="shared" ref="AT42:AU73" si="36">SUM(L42,N42,P42,T42,V42,X42,Z42,AB42,AD42,AH42,AJ42,AL42,AN42,AP42,AR42)</f>
        <v>82</v>
      </c>
      <c r="AU42" s="201">
        <f t="shared" si="36"/>
        <v>8</v>
      </c>
      <c r="AV42" s="192">
        <v>1</v>
      </c>
      <c r="AW42" s="192"/>
      <c r="AX42" s="192">
        <f>6+1</f>
        <v>7</v>
      </c>
      <c r="AY42" s="202">
        <f t="shared" si="18"/>
        <v>8</v>
      </c>
      <c r="AZ42" s="203">
        <f t="shared" si="19"/>
        <v>1</v>
      </c>
      <c r="BA42" s="203">
        <f t="shared" si="20"/>
        <v>0</v>
      </c>
      <c r="BB42" s="203">
        <f t="shared" si="21"/>
        <v>8</v>
      </c>
      <c r="BC42" s="202">
        <f t="shared" ref="BC42:BC101" si="37">SUM(AZ42:BB42)</f>
        <v>9</v>
      </c>
      <c r="BD42" s="221">
        <f t="shared" ref="BD42:BD101" si="38">SUM(AV42-AZ42)</f>
        <v>0</v>
      </c>
      <c r="BE42" s="221">
        <f t="shared" ref="BE42:BG73" si="39">SUM(AW42-BA42)</f>
        <v>0</v>
      </c>
      <c r="BF42" s="221">
        <f t="shared" si="39"/>
        <v>-1</v>
      </c>
      <c r="BG42" s="221">
        <f t="shared" si="39"/>
        <v>-1</v>
      </c>
      <c r="BH42" s="222">
        <f t="shared" si="25"/>
        <v>-11.111111111111111</v>
      </c>
      <c r="BI42" s="193"/>
      <c r="BJ42" s="193"/>
      <c r="BK42" s="209"/>
      <c r="BL42" s="209"/>
      <c r="BM42" s="221">
        <f t="shared" si="26"/>
        <v>1</v>
      </c>
      <c r="BN42" s="221">
        <f t="shared" si="27"/>
        <v>0</v>
      </c>
      <c r="BO42" s="221">
        <f t="shared" si="33"/>
        <v>7</v>
      </c>
      <c r="BP42" s="221">
        <f t="shared" ref="BP42:BP101" si="40">SUM(BM42:BO42)</f>
        <v>8</v>
      </c>
      <c r="BQ42" s="202">
        <f t="shared" ref="BQ42:BQ101" si="41">SUM(BM42-AZ42)</f>
        <v>0</v>
      </c>
      <c r="BR42" s="202">
        <f t="shared" ref="BR42:BT73" si="42">SUM(BN42-BA42)</f>
        <v>0</v>
      </c>
      <c r="BS42" s="202">
        <f t="shared" si="42"/>
        <v>-1</v>
      </c>
      <c r="BT42" s="204">
        <f t="shared" si="42"/>
        <v>-1</v>
      </c>
      <c r="BU42" s="193"/>
      <c r="BV42" s="193">
        <v>1</v>
      </c>
      <c r="BW42" s="193"/>
      <c r="BX42" s="193"/>
      <c r="BY42" s="193"/>
      <c r="BZ42" s="223">
        <f t="shared" ref="BZ42:BZ101" si="43">SUM(BV42:BY42)+BO42</f>
        <v>8</v>
      </c>
      <c r="CA42" s="224">
        <f t="shared" si="32"/>
        <v>0</v>
      </c>
      <c r="CB42" s="226">
        <v>1</v>
      </c>
      <c r="CC42" s="226"/>
      <c r="CD42" s="226">
        <v>1</v>
      </c>
      <c r="CE42" s="226"/>
      <c r="CF42" s="226"/>
    </row>
    <row r="43" spans="1:84" ht="24" x14ac:dyDescent="0.55000000000000004">
      <c r="A43" s="193">
        <v>34</v>
      </c>
      <c r="B43" s="193">
        <v>71020120</v>
      </c>
      <c r="C43" s="207" t="s">
        <v>294</v>
      </c>
      <c r="D43" s="207" t="s">
        <v>292</v>
      </c>
      <c r="E43" s="193" t="s">
        <v>293</v>
      </c>
      <c r="F43" s="193" t="s">
        <v>252</v>
      </c>
      <c r="G43" s="193" t="s">
        <v>201</v>
      </c>
      <c r="H43" s="213" t="s">
        <v>253</v>
      </c>
      <c r="I43" s="193"/>
      <c r="J43" s="214" t="s">
        <v>254</v>
      </c>
      <c r="K43" s="215" t="s">
        <v>255</v>
      </c>
      <c r="L43" s="216">
        <v>0</v>
      </c>
      <c r="M43" s="217">
        <f t="shared" si="0"/>
        <v>0</v>
      </c>
      <c r="N43" s="216">
        <v>14</v>
      </c>
      <c r="O43" s="217">
        <f t="shared" si="1"/>
        <v>1</v>
      </c>
      <c r="P43" s="216">
        <v>9</v>
      </c>
      <c r="Q43" s="217">
        <f t="shared" si="2"/>
        <v>1</v>
      </c>
      <c r="R43" s="202">
        <f t="shared" si="34"/>
        <v>23</v>
      </c>
      <c r="S43" s="218">
        <f t="shared" si="34"/>
        <v>2</v>
      </c>
      <c r="T43" s="216">
        <v>3</v>
      </c>
      <c r="U43" s="219">
        <f t="shared" si="4"/>
        <v>1</v>
      </c>
      <c r="V43" s="216">
        <v>12</v>
      </c>
      <c r="W43" s="219">
        <f t="shared" si="5"/>
        <v>1</v>
      </c>
      <c r="X43" s="216">
        <v>7</v>
      </c>
      <c r="Y43" s="219">
        <f t="shared" si="6"/>
        <v>1</v>
      </c>
      <c r="Z43" s="216">
        <v>12</v>
      </c>
      <c r="AA43" s="219">
        <f t="shared" si="7"/>
        <v>1</v>
      </c>
      <c r="AB43" s="216">
        <v>7</v>
      </c>
      <c r="AC43" s="219">
        <f t="shared" si="8"/>
        <v>1</v>
      </c>
      <c r="AD43" s="216">
        <v>3</v>
      </c>
      <c r="AE43" s="219">
        <f t="shared" si="9"/>
        <v>1</v>
      </c>
      <c r="AF43" s="202">
        <f t="shared" si="35"/>
        <v>44</v>
      </c>
      <c r="AG43" s="218">
        <f t="shared" si="35"/>
        <v>6</v>
      </c>
      <c r="AH43" s="216">
        <v>0</v>
      </c>
      <c r="AI43" s="220">
        <f t="shared" si="11"/>
        <v>0</v>
      </c>
      <c r="AJ43" s="216">
        <v>0</v>
      </c>
      <c r="AK43" s="220">
        <f t="shared" si="12"/>
        <v>0</v>
      </c>
      <c r="AL43" s="216">
        <v>0</v>
      </c>
      <c r="AM43" s="220">
        <f t="shared" si="13"/>
        <v>0</v>
      </c>
      <c r="AN43" s="216">
        <v>0</v>
      </c>
      <c r="AO43" s="220">
        <f t="shared" si="14"/>
        <v>0</v>
      </c>
      <c r="AP43" s="216">
        <v>0</v>
      </c>
      <c r="AQ43" s="220">
        <f t="shared" si="15"/>
        <v>0</v>
      </c>
      <c r="AR43" s="216">
        <v>0</v>
      </c>
      <c r="AS43" s="220">
        <f t="shared" si="16"/>
        <v>0</v>
      </c>
      <c r="AT43" s="200">
        <f t="shared" si="36"/>
        <v>67</v>
      </c>
      <c r="AU43" s="201">
        <f t="shared" si="36"/>
        <v>8</v>
      </c>
      <c r="AV43" s="192">
        <v>1</v>
      </c>
      <c r="AW43" s="192"/>
      <c r="AX43" s="192">
        <v>5</v>
      </c>
      <c r="AY43" s="202">
        <f t="shared" si="18"/>
        <v>6</v>
      </c>
      <c r="AZ43" s="203">
        <f t="shared" si="19"/>
        <v>1</v>
      </c>
      <c r="BA43" s="203">
        <f t="shared" si="20"/>
        <v>0</v>
      </c>
      <c r="BB43" s="203">
        <f t="shared" si="21"/>
        <v>6</v>
      </c>
      <c r="BC43" s="202">
        <f t="shared" si="37"/>
        <v>7</v>
      </c>
      <c r="BD43" s="221">
        <f t="shared" si="38"/>
        <v>0</v>
      </c>
      <c r="BE43" s="221">
        <f t="shared" si="39"/>
        <v>0</v>
      </c>
      <c r="BF43" s="221">
        <f t="shared" si="39"/>
        <v>-1</v>
      </c>
      <c r="BG43" s="221">
        <f t="shared" si="39"/>
        <v>-1</v>
      </c>
      <c r="BH43" s="222">
        <f t="shared" si="25"/>
        <v>-14.285714285714285</v>
      </c>
      <c r="BI43" s="193"/>
      <c r="BJ43" s="193"/>
      <c r="BK43" s="209"/>
      <c r="BL43" s="209"/>
      <c r="BM43" s="221">
        <f t="shared" si="26"/>
        <v>1</v>
      </c>
      <c r="BN43" s="221">
        <f t="shared" si="27"/>
        <v>0</v>
      </c>
      <c r="BO43" s="221">
        <f t="shared" si="33"/>
        <v>5</v>
      </c>
      <c r="BP43" s="221">
        <f t="shared" si="40"/>
        <v>6</v>
      </c>
      <c r="BQ43" s="202">
        <f t="shared" si="41"/>
        <v>0</v>
      </c>
      <c r="BR43" s="202">
        <f t="shared" si="42"/>
        <v>0</v>
      </c>
      <c r="BS43" s="202">
        <f t="shared" si="42"/>
        <v>-1</v>
      </c>
      <c r="BT43" s="204">
        <f t="shared" si="42"/>
        <v>-1</v>
      </c>
      <c r="BU43" s="193">
        <v>1</v>
      </c>
      <c r="BV43" s="193"/>
      <c r="BW43" s="193"/>
      <c r="BX43" s="193"/>
      <c r="BY43" s="193"/>
      <c r="BZ43" s="223">
        <f t="shared" si="43"/>
        <v>5</v>
      </c>
      <c r="CA43" s="224">
        <f t="shared" si="32"/>
        <v>-1</v>
      </c>
      <c r="CB43" s="227"/>
      <c r="CC43" s="226"/>
      <c r="CD43" s="226"/>
      <c r="CE43" s="226"/>
      <c r="CF43" s="226">
        <v>1</v>
      </c>
    </row>
    <row r="44" spans="1:84" ht="24" customHeight="1" x14ac:dyDescent="0.55000000000000004">
      <c r="A44" s="193">
        <v>35</v>
      </c>
      <c r="B44" s="193">
        <v>71020121</v>
      </c>
      <c r="C44" s="207" t="s">
        <v>295</v>
      </c>
      <c r="D44" s="207" t="s">
        <v>292</v>
      </c>
      <c r="E44" s="193" t="s">
        <v>293</v>
      </c>
      <c r="F44" s="193" t="s">
        <v>252</v>
      </c>
      <c r="G44" s="193" t="s">
        <v>201</v>
      </c>
      <c r="H44" s="213" t="s">
        <v>253</v>
      </c>
      <c r="I44" s="193"/>
      <c r="J44" s="214" t="s">
        <v>254</v>
      </c>
      <c r="K44" s="215" t="s">
        <v>255</v>
      </c>
      <c r="L44" s="216">
        <v>0</v>
      </c>
      <c r="M44" s="217">
        <f t="shared" si="0"/>
        <v>0</v>
      </c>
      <c r="N44" s="216">
        <v>4</v>
      </c>
      <c r="O44" s="217">
        <f t="shared" si="1"/>
        <v>1</v>
      </c>
      <c r="P44" s="216">
        <v>5</v>
      </c>
      <c r="Q44" s="217">
        <f t="shared" si="2"/>
        <v>1</v>
      </c>
      <c r="R44" s="202">
        <f t="shared" si="34"/>
        <v>9</v>
      </c>
      <c r="S44" s="218">
        <f t="shared" si="34"/>
        <v>2</v>
      </c>
      <c r="T44" s="216">
        <v>5</v>
      </c>
      <c r="U44" s="219">
        <f t="shared" si="4"/>
        <v>1</v>
      </c>
      <c r="V44" s="216">
        <v>5</v>
      </c>
      <c r="W44" s="219">
        <f t="shared" si="5"/>
        <v>1</v>
      </c>
      <c r="X44" s="216">
        <v>8</v>
      </c>
      <c r="Y44" s="219">
        <f t="shared" si="6"/>
        <v>1</v>
      </c>
      <c r="Z44" s="216">
        <v>9</v>
      </c>
      <c r="AA44" s="219">
        <f t="shared" si="7"/>
        <v>1</v>
      </c>
      <c r="AB44" s="216">
        <v>6</v>
      </c>
      <c r="AC44" s="219">
        <f t="shared" si="8"/>
        <v>1</v>
      </c>
      <c r="AD44" s="216">
        <v>8</v>
      </c>
      <c r="AE44" s="219">
        <f t="shared" si="9"/>
        <v>1</v>
      </c>
      <c r="AF44" s="202">
        <f t="shared" si="35"/>
        <v>41</v>
      </c>
      <c r="AG44" s="218">
        <f t="shared" si="35"/>
        <v>6</v>
      </c>
      <c r="AH44" s="216">
        <v>0</v>
      </c>
      <c r="AI44" s="220">
        <f t="shared" si="11"/>
        <v>0</v>
      </c>
      <c r="AJ44" s="216">
        <v>0</v>
      </c>
      <c r="AK44" s="220">
        <f t="shared" si="12"/>
        <v>0</v>
      </c>
      <c r="AL44" s="216">
        <v>0</v>
      </c>
      <c r="AM44" s="220">
        <f t="shared" si="13"/>
        <v>0</v>
      </c>
      <c r="AN44" s="216">
        <v>0</v>
      </c>
      <c r="AO44" s="220">
        <f t="shared" si="14"/>
        <v>0</v>
      </c>
      <c r="AP44" s="216">
        <v>0</v>
      </c>
      <c r="AQ44" s="220">
        <f t="shared" si="15"/>
        <v>0</v>
      </c>
      <c r="AR44" s="216">
        <v>0</v>
      </c>
      <c r="AS44" s="220">
        <f t="shared" si="16"/>
        <v>0</v>
      </c>
      <c r="AT44" s="200">
        <f t="shared" si="36"/>
        <v>50</v>
      </c>
      <c r="AU44" s="201">
        <f t="shared" si="36"/>
        <v>8</v>
      </c>
      <c r="AV44" s="192">
        <v>1</v>
      </c>
      <c r="AW44" s="192"/>
      <c r="AX44" s="192">
        <v>4</v>
      </c>
      <c r="AY44" s="202">
        <f t="shared" si="18"/>
        <v>5</v>
      </c>
      <c r="AZ44" s="203">
        <f t="shared" si="19"/>
        <v>1</v>
      </c>
      <c r="BA44" s="203">
        <f t="shared" si="20"/>
        <v>0</v>
      </c>
      <c r="BB44" s="203">
        <f t="shared" si="21"/>
        <v>6</v>
      </c>
      <c r="BC44" s="202">
        <f t="shared" si="37"/>
        <v>7</v>
      </c>
      <c r="BD44" s="221">
        <f t="shared" si="38"/>
        <v>0</v>
      </c>
      <c r="BE44" s="221">
        <f t="shared" si="39"/>
        <v>0</v>
      </c>
      <c r="BF44" s="221">
        <f t="shared" si="39"/>
        <v>-2</v>
      </c>
      <c r="BG44" s="221">
        <f t="shared" si="39"/>
        <v>-2</v>
      </c>
      <c r="BH44" s="222">
        <f t="shared" si="25"/>
        <v>-28.571428571428569</v>
      </c>
      <c r="BI44" s="193"/>
      <c r="BJ44" s="193"/>
      <c r="BK44" s="209"/>
      <c r="BL44" s="209"/>
      <c r="BM44" s="221">
        <f t="shared" si="26"/>
        <v>1</v>
      </c>
      <c r="BN44" s="221">
        <f t="shared" si="27"/>
        <v>0</v>
      </c>
      <c r="BO44" s="221">
        <f t="shared" si="33"/>
        <v>4</v>
      </c>
      <c r="BP44" s="221">
        <f t="shared" si="40"/>
        <v>5</v>
      </c>
      <c r="BQ44" s="202">
        <f t="shared" si="41"/>
        <v>0</v>
      </c>
      <c r="BR44" s="202">
        <f t="shared" si="42"/>
        <v>0</v>
      </c>
      <c r="BS44" s="202">
        <f t="shared" si="42"/>
        <v>-2</v>
      </c>
      <c r="BT44" s="204">
        <f t="shared" si="42"/>
        <v>-2</v>
      </c>
      <c r="BU44" s="193"/>
      <c r="BV44" s="193">
        <v>1</v>
      </c>
      <c r="BW44" s="193"/>
      <c r="BX44" s="193"/>
      <c r="BY44" s="193"/>
      <c r="BZ44" s="223">
        <f t="shared" si="43"/>
        <v>5</v>
      </c>
      <c r="CA44" s="224">
        <f t="shared" si="32"/>
        <v>-1</v>
      </c>
      <c r="CB44" s="227"/>
      <c r="CC44" s="226"/>
      <c r="CD44" s="226">
        <v>1</v>
      </c>
      <c r="CE44" s="226"/>
      <c r="CF44" s="226">
        <v>1</v>
      </c>
    </row>
    <row r="45" spans="1:84" ht="24" customHeight="1" x14ac:dyDescent="0.55000000000000004">
      <c r="A45" s="193">
        <v>36</v>
      </c>
      <c r="B45" s="193">
        <v>71020122</v>
      </c>
      <c r="C45" s="207" t="s">
        <v>296</v>
      </c>
      <c r="D45" s="207" t="s">
        <v>292</v>
      </c>
      <c r="E45" s="193" t="s">
        <v>293</v>
      </c>
      <c r="F45" s="193" t="s">
        <v>252</v>
      </c>
      <c r="G45" s="193" t="s">
        <v>201</v>
      </c>
      <c r="H45" s="213" t="s">
        <v>253</v>
      </c>
      <c r="I45" s="193"/>
      <c r="J45" s="214" t="s">
        <v>254</v>
      </c>
      <c r="K45" s="215" t="s">
        <v>255</v>
      </c>
      <c r="L45" s="216">
        <v>0</v>
      </c>
      <c r="M45" s="217">
        <f t="shared" si="0"/>
        <v>0</v>
      </c>
      <c r="N45" s="216">
        <v>11</v>
      </c>
      <c r="O45" s="217">
        <f t="shared" si="1"/>
        <v>1</v>
      </c>
      <c r="P45" s="216">
        <v>9</v>
      </c>
      <c r="Q45" s="217">
        <f t="shared" si="2"/>
        <v>1</v>
      </c>
      <c r="R45" s="202">
        <f t="shared" si="34"/>
        <v>20</v>
      </c>
      <c r="S45" s="218">
        <f t="shared" si="34"/>
        <v>2</v>
      </c>
      <c r="T45" s="216">
        <v>11</v>
      </c>
      <c r="U45" s="219">
        <f t="shared" si="4"/>
        <v>1</v>
      </c>
      <c r="V45" s="216">
        <v>14</v>
      </c>
      <c r="W45" s="219">
        <f t="shared" si="5"/>
        <v>1</v>
      </c>
      <c r="X45" s="216">
        <v>19</v>
      </c>
      <c r="Y45" s="219">
        <f t="shared" si="6"/>
        <v>1</v>
      </c>
      <c r="Z45" s="216">
        <v>13</v>
      </c>
      <c r="AA45" s="219">
        <f t="shared" si="7"/>
        <v>1</v>
      </c>
      <c r="AB45" s="216">
        <v>14</v>
      </c>
      <c r="AC45" s="219">
        <f t="shared" si="8"/>
        <v>1</v>
      </c>
      <c r="AD45" s="216">
        <v>15</v>
      </c>
      <c r="AE45" s="219">
        <f t="shared" si="9"/>
        <v>1</v>
      </c>
      <c r="AF45" s="202">
        <f t="shared" si="35"/>
        <v>86</v>
      </c>
      <c r="AG45" s="218">
        <f t="shared" si="35"/>
        <v>6</v>
      </c>
      <c r="AH45" s="216">
        <v>35</v>
      </c>
      <c r="AI45" s="220">
        <f t="shared" si="11"/>
        <v>1</v>
      </c>
      <c r="AJ45" s="216">
        <v>24</v>
      </c>
      <c r="AK45" s="220">
        <f t="shared" si="12"/>
        <v>1</v>
      </c>
      <c r="AL45" s="216">
        <v>28</v>
      </c>
      <c r="AM45" s="220">
        <f t="shared" si="13"/>
        <v>1</v>
      </c>
      <c r="AN45" s="216">
        <v>0</v>
      </c>
      <c r="AO45" s="220">
        <f t="shared" si="14"/>
        <v>0</v>
      </c>
      <c r="AP45" s="216">
        <v>0</v>
      </c>
      <c r="AQ45" s="220">
        <f t="shared" si="15"/>
        <v>0</v>
      </c>
      <c r="AR45" s="216">
        <v>0</v>
      </c>
      <c r="AS45" s="220">
        <f t="shared" si="16"/>
        <v>0</v>
      </c>
      <c r="AT45" s="200">
        <f t="shared" si="36"/>
        <v>193</v>
      </c>
      <c r="AU45" s="201">
        <f t="shared" si="36"/>
        <v>11</v>
      </c>
      <c r="AV45" s="192">
        <v>1</v>
      </c>
      <c r="AW45" s="192">
        <v>1</v>
      </c>
      <c r="AX45" s="192">
        <v>14</v>
      </c>
      <c r="AY45" s="202">
        <f t="shared" si="18"/>
        <v>16</v>
      </c>
      <c r="AZ45" s="203">
        <f t="shared" si="19"/>
        <v>1</v>
      </c>
      <c r="BA45" s="203">
        <f t="shared" si="20"/>
        <v>1</v>
      </c>
      <c r="BB45" s="203">
        <f t="shared" si="21"/>
        <v>14</v>
      </c>
      <c r="BC45" s="202">
        <f t="shared" si="37"/>
        <v>16</v>
      </c>
      <c r="BD45" s="221">
        <f t="shared" si="38"/>
        <v>0</v>
      </c>
      <c r="BE45" s="221">
        <f t="shared" si="39"/>
        <v>0</v>
      </c>
      <c r="BF45" s="221">
        <f t="shared" si="39"/>
        <v>0</v>
      </c>
      <c r="BG45" s="221">
        <f t="shared" si="39"/>
        <v>0</v>
      </c>
      <c r="BH45" s="222">
        <f t="shared" si="25"/>
        <v>0</v>
      </c>
      <c r="BI45" s="193"/>
      <c r="BJ45" s="193"/>
      <c r="BK45" s="209"/>
      <c r="BL45" s="209"/>
      <c r="BM45" s="221">
        <f t="shared" si="26"/>
        <v>1</v>
      </c>
      <c r="BN45" s="221">
        <f t="shared" si="27"/>
        <v>1</v>
      </c>
      <c r="BO45" s="221">
        <f t="shared" si="33"/>
        <v>14</v>
      </c>
      <c r="BP45" s="221">
        <f t="shared" si="40"/>
        <v>16</v>
      </c>
      <c r="BQ45" s="202">
        <f t="shared" si="41"/>
        <v>0</v>
      </c>
      <c r="BR45" s="202">
        <f t="shared" si="42"/>
        <v>0</v>
      </c>
      <c r="BS45" s="202">
        <f t="shared" si="42"/>
        <v>0</v>
      </c>
      <c r="BT45" s="204">
        <f t="shared" si="42"/>
        <v>0</v>
      </c>
      <c r="BU45" s="193"/>
      <c r="BV45" s="193">
        <v>1</v>
      </c>
      <c r="BW45" s="193"/>
      <c r="BX45" s="193"/>
      <c r="BY45" s="193"/>
      <c r="BZ45" s="223">
        <f t="shared" si="43"/>
        <v>15</v>
      </c>
      <c r="CA45" s="224">
        <f t="shared" si="32"/>
        <v>1</v>
      </c>
      <c r="CB45" s="226">
        <v>1</v>
      </c>
      <c r="CC45" s="226"/>
      <c r="CD45" s="226">
        <v>1</v>
      </c>
      <c r="CE45" s="226"/>
      <c r="CF45" s="226"/>
    </row>
    <row r="46" spans="1:84" ht="24" customHeight="1" x14ac:dyDescent="0.55000000000000004">
      <c r="A46" s="193">
        <v>37</v>
      </c>
      <c r="B46" s="193">
        <v>71020123</v>
      </c>
      <c r="C46" s="207" t="s">
        <v>270</v>
      </c>
      <c r="D46" s="207" t="s">
        <v>292</v>
      </c>
      <c r="E46" s="193" t="s">
        <v>293</v>
      </c>
      <c r="F46" s="193" t="s">
        <v>252</v>
      </c>
      <c r="G46" s="193" t="s">
        <v>201</v>
      </c>
      <c r="H46" s="213" t="s">
        <v>253</v>
      </c>
      <c r="I46" s="193"/>
      <c r="J46" s="214" t="s">
        <v>254</v>
      </c>
      <c r="K46" s="215" t="s">
        <v>255</v>
      </c>
      <c r="L46" s="216">
        <v>0</v>
      </c>
      <c r="M46" s="217">
        <f t="shared" si="0"/>
        <v>0</v>
      </c>
      <c r="N46" s="216">
        <v>11</v>
      </c>
      <c r="O46" s="217">
        <f t="shared" si="1"/>
        <v>1</v>
      </c>
      <c r="P46" s="216">
        <v>17</v>
      </c>
      <c r="Q46" s="217">
        <f t="shared" si="2"/>
        <v>1</v>
      </c>
      <c r="R46" s="202">
        <f t="shared" si="34"/>
        <v>28</v>
      </c>
      <c r="S46" s="218">
        <f t="shared" si="34"/>
        <v>2</v>
      </c>
      <c r="T46" s="216">
        <v>16</v>
      </c>
      <c r="U46" s="219">
        <f t="shared" si="4"/>
        <v>1</v>
      </c>
      <c r="V46" s="216">
        <v>22</v>
      </c>
      <c r="W46" s="219">
        <f t="shared" si="5"/>
        <v>1</v>
      </c>
      <c r="X46" s="216">
        <v>12</v>
      </c>
      <c r="Y46" s="219">
        <f t="shared" si="6"/>
        <v>1</v>
      </c>
      <c r="Z46" s="216">
        <v>11</v>
      </c>
      <c r="AA46" s="219">
        <f t="shared" si="7"/>
        <v>1</v>
      </c>
      <c r="AB46" s="216">
        <v>11</v>
      </c>
      <c r="AC46" s="219">
        <f t="shared" si="8"/>
        <v>1</v>
      </c>
      <c r="AD46" s="216">
        <v>7</v>
      </c>
      <c r="AE46" s="219">
        <f t="shared" si="9"/>
        <v>1</v>
      </c>
      <c r="AF46" s="202">
        <f t="shared" si="35"/>
        <v>79</v>
      </c>
      <c r="AG46" s="218">
        <f t="shared" si="35"/>
        <v>6</v>
      </c>
      <c r="AH46" s="216">
        <v>0</v>
      </c>
      <c r="AI46" s="220">
        <f t="shared" si="11"/>
        <v>0</v>
      </c>
      <c r="AJ46" s="216">
        <v>0</v>
      </c>
      <c r="AK46" s="220">
        <f t="shared" si="12"/>
        <v>0</v>
      </c>
      <c r="AL46" s="216">
        <v>0</v>
      </c>
      <c r="AM46" s="220">
        <f t="shared" si="13"/>
        <v>0</v>
      </c>
      <c r="AN46" s="216">
        <v>0</v>
      </c>
      <c r="AO46" s="220">
        <f t="shared" si="14"/>
        <v>0</v>
      </c>
      <c r="AP46" s="216">
        <v>0</v>
      </c>
      <c r="AQ46" s="220">
        <f t="shared" si="15"/>
        <v>0</v>
      </c>
      <c r="AR46" s="216">
        <v>0</v>
      </c>
      <c r="AS46" s="220">
        <f t="shared" si="16"/>
        <v>0</v>
      </c>
      <c r="AT46" s="200">
        <f t="shared" si="36"/>
        <v>107</v>
      </c>
      <c r="AU46" s="201">
        <f t="shared" si="36"/>
        <v>8</v>
      </c>
      <c r="AV46" s="192">
        <v>1</v>
      </c>
      <c r="AW46" s="192"/>
      <c r="AX46" s="192">
        <v>7</v>
      </c>
      <c r="AY46" s="202">
        <f t="shared" si="18"/>
        <v>8</v>
      </c>
      <c r="AZ46" s="203">
        <f t="shared" si="19"/>
        <v>1</v>
      </c>
      <c r="BA46" s="203">
        <f t="shared" si="20"/>
        <v>0</v>
      </c>
      <c r="BB46" s="203">
        <f t="shared" si="21"/>
        <v>8</v>
      </c>
      <c r="BC46" s="202">
        <f t="shared" si="37"/>
        <v>9</v>
      </c>
      <c r="BD46" s="221">
        <f t="shared" si="38"/>
        <v>0</v>
      </c>
      <c r="BE46" s="221">
        <f t="shared" si="39"/>
        <v>0</v>
      </c>
      <c r="BF46" s="221">
        <f t="shared" si="39"/>
        <v>-1</v>
      </c>
      <c r="BG46" s="221">
        <f t="shared" si="39"/>
        <v>-1</v>
      </c>
      <c r="BH46" s="222">
        <f t="shared" si="25"/>
        <v>-11.111111111111111</v>
      </c>
      <c r="BI46" s="193"/>
      <c r="BJ46" s="193"/>
      <c r="BK46" s="209"/>
      <c r="BL46" s="209"/>
      <c r="BM46" s="221">
        <f t="shared" si="26"/>
        <v>1</v>
      </c>
      <c r="BN46" s="221">
        <f t="shared" si="27"/>
        <v>0</v>
      </c>
      <c r="BO46" s="221">
        <f t="shared" si="33"/>
        <v>7</v>
      </c>
      <c r="BP46" s="221">
        <f t="shared" si="40"/>
        <v>8</v>
      </c>
      <c r="BQ46" s="202">
        <f t="shared" si="41"/>
        <v>0</v>
      </c>
      <c r="BR46" s="202">
        <f t="shared" si="42"/>
        <v>0</v>
      </c>
      <c r="BS46" s="202">
        <f t="shared" si="42"/>
        <v>-1</v>
      </c>
      <c r="BT46" s="204">
        <f t="shared" si="42"/>
        <v>-1</v>
      </c>
      <c r="BU46" s="193"/>
      <c r="BV46" s="193"/>
      <c r="BW46" s="193">
        <v>1</v>
      </c>
      <c r="BX46" s="193"/>
      <c r="BY46" s="193"/>
      <c r="BZ46" s="223">
        <f t="shared" si="43"/>
        <v>8</v>
      </c>
      <c r="CA46" s="224">
        <f t="shared" si="32"/>
        <v>0</v>
      </c>
      <c r="CB46" s="226"/>
      <c r="CC46" s="226"/>
      <c r="CD46" s="226"/>
      <c r="CE46" s="226"/>
      <c r="CF46" s="226">
        <v>1</v>
      </c>
    </row>
    <row r="47" spans="1:84" ht="24" customHeight="1" x14ac:dyDescent="0.55000000000000004">
      <c r="A47" s="193">
        <v>38</v>
      </c>
      <c r="B47" s="193">
        <v>71020125</v>
      </c>
      <c r="C47" s="207" t="s">
        <v>297</v>
      </c>
      <c r="D47" s="207" t="s">
        <v>293</v>
      </c>
      <c r="E47" s="193" t="s">
        <v>293</v>
      </c>
      <c r="F47" s="193" t="s">
        <v>252</v>
      </c>
      <c r="G47" s="193" t="s">
        <v>201</v>
      </c>
      <c r="H47" s="213" t="s">
        <v>253</v>
      </c>
      <c r="I47" s="193"/>
      <c r="J47" s="214" t="s">
        <v>254</v>
      </c>
      <c r="K47" s="215" t="s">
        <v>255</v>
      </c>
      <c r="L47" s="216">
        <v>0</v>
      </c>
      <c r="M47" s="217">
        <f t="shared" si="0"/>
        <v>0</v>
      </c>
      <c r="N47" s="216">
        <v>35</v>
      </c>
      <c r="O47" s="217">
        <f t="shared" si="1"/>
        <v>1</v>
      </c>
      <c r="P47" s="216">
        <v>37</v>
      </c>
      <c r="Q47" s="217">
        <f t="shared" si="2"/>
        <v>1</v>
      </c>
      <c r="R47" s="202">
        <f t="shared" si="34"/>
        <v>72</v>
      </c>
      <c r="S47" s="218">
        <f t="shared" si="34"/>
        <v>2</v>
      </c>
      <c r="T47" s="216">
        <v>34</v>
      </c>
      <c r="U47" s="219">
        <f t="shared" si="4"/>
        <v>1</v>
      </c>
      <c r="V47" s="216">
        <v>43</v>
      </c>
      <c r="W47" s="219">
        <f t="shared" si="5"/>
        <v>2</v>
      </c>
      <c r="X47" s="216">
        <v>38</v>
      </c>
      <c r="Y47" s="219">
        <f t="shared" si="6"/>
        <v>1</v>
      </c>
      <c r="Z47" s="216">
        <v>41</v>
      </c>
      <c r="AA47" s="219">
        <f t="shared" si="7"/>
        <v>2</v>
      </c>
      <c r="AB47" s="216">
        <v>40</v>
      </c>
      <c r="AC47" s="219">
        <f t="shared" si="8"/>
        <v>2</v>
      </c>
      <c r="AD47" s="216">
        <v>34</v>
      </c>
      <c r="AE47" s="219">
        <f t="shared" si="9"/>
        <v>1</v>
      </c>
      <c r="AF47" s="202">
        <f t="shared" si="35"/>
        <v>230</v>
      </c>
      <c r="AG47" s="218">
        <f t="shared" si="35"/>
        <v>9</v>
      </c>
      <c r="AH47" s="216">
        <v>0</v>
      </c>
      <c r="AI47" s="220">
        <f t="shared" si="11"/>
        <v>0</v>
      </c>
      <c r="AJ47" s="216">
        <v>0</v>
      </c>
      <c r="AK47" s="220">
        <f t="shared" si="12"/>
        <v>0</v>
      </c>
      <c r="AL47" s="216">
        <v>0</v>
      </c>
      <c r="AM47" s="220">
        <f t="shared" si="13"/>
        <v>0</v>
      </c>
      <c r="AN47" s="216">
        <v>0</v>
      </c>
      <c r="AO47" s="220">
        <f t="shared" si="14"/>
        <v>0</v>
      </c>
      <c r="AP47" s="216">
        <v>0</v>
      </c>
      <c r="AQ47" s="220">
        <f t="shared" si="15"/>
        <v>0</v>
      </c>
      <c r="AR47" s="216">
        <v>0</v>
      </c>
      <c r="AS47" s="220">
        <f t="shared" si="16"/>
        <v>0</v>
      </c>
      <c r="AT47" s="200">
        <f t="shared" si="36"/>
        <v>302</v>
      </c>
      <c r="AU47" s="201">
        <f t="shared" si="36"/>
        <v>11</v>
      </c>
      <c r="AV47" s="192">
        <v>1</v>
      </c>
      <c r="AW47" s="192">
        <v>1</v>
      </c>
      <c r="AX47" s="192">
        <v>13</v>
      </c>
      <c r="AY47" s="202">
        <f t="shared" si="18"/>
        <v>15</v>
      </c>
      <c r="AZ47" s="203">
        <f t="shared" si="19"/>
        <v>1</v>
      </c>
      <c r="BA47" s="203">
        <f t="shared" si="20"/>
        <v>1</v>
      </c>
      <c r="BB47" s="203">
        <f t="shared" si="21"/>
        <v>13</v>
      </c>
      <c r="BC47" s="202">
        <f t="shared" si="37"/>
        <v>15</v>
      </c>
      <c r="BD47" s="221">
        <f t="shared" si="38"/>
        <v>0</v>
      </c>
      <c r="BE47" s="221">
        <f t="shared" si="39"/>
        <v>0</v>
      </c>
      <c r="BF47" s="221">
        <f t="shared" si="39"/>
        <v>0</v>
      </c>
      <c r="BG47" s="221">
        <f t="shared" si="39"/>
        <v>0</v>
      </c>
      <c r="BH47" s="222">
        <f t="shared" si="25"/>
        <v>0</v>
      </c>
      <c r="BI47" s="193"/>
      <c r="BJ47" s="193"/>
      <c r="BK47" s="209"/>
      <c r="BL47" s="209"/>
      <c r="BM47" s="221">
        <f t="shared" si="26"/>
        <v>1</v>
      </c>
      <c r="BN47" s="221">
        <f t="shared" si="27"/>
        <v>1</v>
      </c>
      <c r="BO47" s="221">
        <f t="shared" si="33"/>
        <v>13</v>
      </c>
      <c r="BP47" s="221">
        <f t="shared" si="40"/>
        <v>15</v>
      </c>
      <c r="BQ47" s="202">
        <f t="shared" si="41"/>
        <v>0</v>
      </c>
      <c r="BR47" s="202">
        <f t="shared" si="42"/>
        <v>0</v>
      </c>
      <c r="BS47" s="202">
        <f t="shared" si="42"/>
        <v>0</v>
      </c>
      <c r="BT47" s="204">
        <f t="shared" si="42"/>
        <v>0</v>
      </c>
      <c r="BU47" s="193"/>
      <c r="BV47" s="193"/>
      <c r="BW47" s="193"/>
      <c r="BX47" s="193"/>
      <c r="BY47" s="193"/>
      <c r="BZ47" s="223">
        <f t="shared" si="43"/>
        <v>13</v>
      </c>
      <c r="CA47" s="224">
        <f t="shared" si="32"/>
        <v>0</v>
      </c>
      <c r="CB47" s="226"/>
      <c r="CC47" s="226">
        <v>1</v>
      </c>
      <c r="CD47" s="226"/>
      <c r="CE47" s="226">
        <v>1</v>
      </c>
      <c r="CF47" s="226">
        <v>1</v>
      </c>
    </row>
    <row r="48" spans="1:84" ht="24" customHeight="1" x14ac:dyDescent="0.55000000000000004">
      <c r="A48" s="193">
        <v>39</v>
      </c>
      <c r="B48" s="193">
        <v>71020126</v>
      </c>
      <c r="C48" s="207" t="s">
        <v>298</v>
      </c>
      <c r="D48" s="207" t="s">
        <v>293</v>
      </c>
      <c r="E48" s="193" t="s">
        <v>293</v>
      </c>
      <c r="F48" s="193" t="s">
        <v>252</v>
      </c>
      <c r="G48" s="193" t="s">
        <v>201</v>
      </c>
      <c r="H48" s="213" t="s">
        <v>202</v>
      </c>
      <c r="I48" s="193"/>
      <c r="J48" s="214" t="s">
        <v>254</v>
      </c>
      <c r="K48" s="215" t="s">
        <v>255</v>
      </c>
      <c r="L48" s="216">
        <v>0</v>
      </c>
      <c r="M48" s="217">
        <f t="shared" si="0"/>
        <v>0</v>
      </c>
      <c r="N48" s="216">
        <v>25</v>
      </c>
      <c r="O48" s="217">
        <f t="shared" si="1"/>
        <v>1</v>
      </c>
      <c r="P48" s="216">
        <v>24</v>
      </c>
      <c r="Q48" s="217">
        <f t="shared" si="2"/>
        <v>1</v>
      </c>
      <c r="R48" s="202">
        <f t="shared" si="34"/>
        <v>49</v>
      </c>
      <c r="S48" s="218">
        <f t="shared" si="34"/>
        <v>2</v>
      </c>
      <c r="T48" s="216">
        <v>28</v>
      </c>
      <c r="U48" s="219">
        <f t="shared" si="4"/>
        <v>1</v>
      </c>
      <c r="V48" s="216">
        <v>18</v>
      </c>
      <c r="W48" s="219">
        <f t="shared" si="5"/>
        <v>1</v>
      </c>
      <c r="X48" s="216">
        <v>27</v>
      </c>
      <c r="Y48" s="219">
        <f t="shared" si="6"/>
        <v>1</v>
      </c>
      <c r="Z48" s="216">
        <v>26</v>
      </c>
      <c r="AA48" s="219">
        <f t="shared" si="7"/>
        <v>1</v>
      </c>
      <c r="AB48" s="216">
        <v>26</v>
      </c>
      <c r="AC48" s="219">
        <f t="shared" si="8"/>
        <v>1</v>
      </c>
      <c r="AD48" s="216">
        <v>30</v>
      </c>
      <c r="AE48" s="219">
        <f t="shared" si="9"/>
        <v>1</v>
      </c>
      <c r="AF48" s="202">
        <f t="shared" si="35"/>
        <v>155</v>
      </c>
      <c r="AG48" s="218">
        <f t="shared" si="35"/>
        <v>6</v>
      </c>
      <c r="AH48" s="216">
        <v>21</v>
      </c>
      <c r="AI48" s="220">
        <f t="shared" si="11"/>
        <v>1</v>
      </c>
      <c r="AJ48" s="216">
        <v>15</v>
      </c>
      <c r="AK48" s="220">
        <f t="shared" si="12"/>
        <v>1</v>
      </c>
      <c r="AL48" s="216">
        <v>28</v>
      </c>
      <c r="AM48" s="220">
        <f t="shared" si="13"/>
        <v>1</v>
      </c>
      <c r="AN48" s="216">
        <v>0</v>
      </c>
      <c r="AO48" s="220">
        <f t="shared" si="14"/>
        <v>0</v>
      </c>
      <c r="AP48" s="216">
        <v>0</v>
      </c>
      <c r="AQ48" s="220">
        <f t="shared" si="15"/>
        <v>0</v>
      </c>
      <c r="AR48" s="216">
        <v>0</v>
      </c>
      <c r="AS48" s="220">
        <f t="shared" si="16"/>
        <v>0</v>
      </c>
      <c r="AT48" s="200">
        <f t="shared" si="36"/>
        <v>268</v>
      </c>
      <c r="AU48" s="201">
        <f t="shared" si="36"/>
        <v>11</v>
      </c>
      <c r="AV48" s="192">
        <v>1</v>
      </c>
      <c r="AW48" s="192">
        <v>1</v>
      </c>
      <c r="AX48" s="192">
        <v>16</v>
      </c>
      <c r="AY48" s="202">
        <f t="shared" si="18"/>
        <v>18</v>
      </c>
      <c r="AZ48" s="203">
        <f t="shared" si="19"/>
        <v>1</v>
      </c>
      <c r="BA48" s="203">
        <f t="shared" si="20"/>
        <v>1</v>
      </c>
      <c r="BB48" s="203">
        <f t="shared" si="21"/>
        <v>14</v>
      </c>
      <c r="BC48" s="202">
        <f t="shared" si="37"/>
        <v>16</v>
      </c>
      <c r="BD48" s="221">
        <f t="shared" si="38"/>
        <v>0</v>
      </c>
      <c r="BE48" s="221">
        <f t="shared" si="39"/>
        <v>0</v>
      </c>
      <c r="BF48" s="221">
        <f t="shared" si="39"/>
        <v>2</v>
      </c>
      <c r="BG48" s="221">
        <f t="shared" si="39"/>
        <v>2</v>
      </c>
      <c r="BH48" s="222">
        <f t="shared" si="25"/>
        <v>12.5</v>
      </c>
      <c r="BI48" s="193"/>
      <c r="BJ48" s="193"/>
      <c r="BK48" s="209"/>
      <c r="BL48" s="209"/>
      <c r="BM48" s="221">
        <f t="shared" si="26"/>
        <v>1</v>
      </c>
      <c r="BN48" s="221">
        <f t="shared" si="27"/>
        <v>1</v>
      </c>
      <c r="BO48" s="221">
        <f t="shared" si="33"/>
        <v>16</v>
      </c>
      <c r="BP48" s="221">
        <f t="shared" si="40"/>
        <v>18</v>
      </c>
      <c r="BQ48" s="202">
        <f t="shared" si="41"/>
        <v>0</v>
      </c>
      <c r="BR48" s="202">
        <f t="shared" si="42"/>
        <v>0</v>
      </c>
      <c r="BS48" s="202">
        <f t="shared" si="42"/>
        <v>2</v>
      </c>
      <c r="BT48" s="204">
        <f t="shared" si="42"/>
        <v>2</v>
      </c>
      <c r="BU48" s="193"/>
      <c r="BV48" s="193"/>
      <c r="BW48" s="193"/>
      <c r="BX48" s="193"/>
      <c r="BY48" s="193"/>
      <c r="BZ48" s="223">
        <f t="shared" si="43"/>
        <v>16</v>
      </c>
      <c r="CA48" s="224">
        <f t="shared" si="32"/>
        <v>2</v>
      </c>
      <c r="CB48" s="226"/>
      <c r="CC48" s="226"/>
      <c r="CD48" s="226"/>
      <c r="CE48" s="226"/>
      <c r="CF48" s="226">
        <v>1</v>
      </c>
    </row>
    <row r="49" spans="1:84" ht="24" customHeight="1" x14ac:dyDescent="0.55000000000000004">
      <c r="A49" s="193">
        <v>40</v>
      </c>
      <c r="B49" s="193">
        <v>71020127</v>
      </c>
      <c r="C49" s="207" t="s">
        <v>299</v>
      </c>
      <c r="D49" s="207" t="s">
        <v>293</v>
      </c>
      <c r="E49" s="193" t="s">
        <v>293</v>
      </c>
      <c r="F49" s="193" t="s">
        <v>252</v>
      </c>
      <c r="G49" s="193" t="s">
        <v>201</v>
      </c>
      <c r="H49" s="213" t="s">
        <v>253</v>
      </c>
      <c r="I49" s="193"/>
      <c r="J49" s="214" t="s">
        <v>254</v>
      </c>
      <c r="K49" s="215" t="s">
        <v>255</v>
      </c>
      <c r="L49" s="216">
        <v>0</v>
      </c>
      <c r="M49" s="217">
        <f t="shared" si="0"/>
        <v>0</v>
      </c>
      <c r="N49" s="216">
        <v>11</v>
      </c>
      <c r="O49" s="217">
        <f t="shared" si="1"/>
        <v>1</v>
      </c>
      <c r="P49" s="216">
        <v>11</v>
      </c>
      <c r="Q49" s="217">
        <f t="shared" si="2"/>
        <v>1</v>
      </c>
      <c r="R49" s="202">
        <f t="shared" si="34"/>
        <v>22</v>
      </c>
      <c r="S49" s="218">
        <f t="shared" si="34"/>
        <v>2</v>
      </c>
      <c r="T49" s="216">
        <v>15</v>
      </c>
      <c r="U49" s="219">
        <f t="shared" si="4"/>
        <v>1</v>
      </c>
      <c r="V49" s="216">
        <v>9</v>
      </c>
      <c r="W49" s="219">
        <f t="shared" si="5"/>
        <v>1</v>
      </c>
      <c r="X49" s="216">
        <v>8</v>
      </c>
      <c r="Y49" s="219">
        <f t="shared" si="6"/>
        <v>1</v>
      </c>
      <c r="Z49" s="216">
        <v>8</v>
      </c>
      <c r="AA49" s="219">
        <f t="shared" si="7"/>
        <v>1</v>
      </c>
      <c r="AB49" s="216">
        <v>9</v>
      </c>
      <c r="AC49" s="219">
        <f t="shared" si="8"/>
        <v>1</v>
      </c>
      <c r="AD49" s="216">
        <v>12</v>
      </c>
      <c r="AE49" s="219">
        <f t="shared" si="9"/>
        <v>1</v>
      </c>
      <c r="AF49" s="202">
        <f t="shared" si="35"/>
        <v>61</v>
      </c>
      <c r="AG49" s="218">
        <f t="shared" si="35"/>
        <v>6</v>
      </c>
      <c r="AH49" s="216">
        <v>0</v>
      </c>
      <c r="AI49" s="220">
        <f t="shared" si="11"/>
        <v>0</v>
      </c>
      <c r="AJ49" s="216">
        <v>0</v>
      </c>
      <c r="AK49" s="220">
        <f t="shared" si="12"/>
        <v>0</v>
      </c>
      <c r="AL49" s="216">
        <v>0</v>
      </c>
      <c r="AM49" s="220">
        <f t="shared" si="13"/>
        <v>0</v>
      </c>
      <c r="AN49" s="216">
        <v>0</v>
      </c>
      <c r="AO49" s="220">
        <f t="shared" si="14"/>
        <v>0</v>
      </c>
      <c r="AP49" s="216">
        <v>0</v>
      </c>
      <c r="AQ49" s="220">
        <f t="shared" si="15"/>
        <v>0</v>
      </c>
      <c r="AR49" s="216">
        <v>0</v>
      </c>
      <c r="AS49" s="220">
        <f t="shared" si="16"/>
        <v>0</v>
      </c>
      <c r="AT49" s="200">
        <f t="shared" si="36"/>
        <v>83</v>
      </c>
      <c r="AU49" s="201">
        <f t="shared" si="36"/>
        <v>8</v>
      </c>
      <c r="AV49" s="192">
        <v>1</v>
      </c>
      <c r="AW49" s="192"/>
      <c r="AX49" s="192">
        <v>7</v>
      </c>
      <c r="AY49" s="202">
        <f t="shared" si="18"/>
        <v>8</v>
      </c>
      <c r="AZ49" s="203">
        <f t="shared" si="19"/>
        <v>1</v>
      </c>
      <c r="BA49" s="203">
        <f t="shared" si="20"/>
        <v>0</v>
      </c>
      <c r="BB49" s="203">
        <f t="shared" si="21"/>
        <v>8</v>
      </c>
      <c r="BC49" s="202">
        <f t="shared" si="37"/>
        <v>9</v>
      </c>
      <c r="BD49" s="221">
        <f t="shared" si="38"/>
        <v>0</v>
      </c>
      <c r="BE49" s="221">
        <f t="shared" si="39"/>
        <v>0</v>
      </c>
      <c r="BF49" s="221">
        <f t="shared" si="39"/>
        <v>-1</v>
      </c>
      <c r="BG49" s="221">
        <f t="shared" si="39"/>
        <v>-1</v>
      </c>
      <c r="BH49" s="222">
        <f t="shared" si="25"/>
        <v>-11.111111111111111</v>
      </c>
      <c r="BI49" s="193"/>
      <c r="BJ49" s="193"/>
      <c r="BK49" s="209"/>
      <c r="BL49" s="209"/>
      <c r="BM49" s="221">
        <f t="shared" si="26"/>
        <v>1</v>
      </c>
      <c r="BN49" s="221">
        <f t="shared" si="27"/>
        <v>0</v>
      </c>
      <c r="BO49" s="221">
        <f t="shared" si="33"/>
        <v>7</v>
      </c>
      <c r="BP49" s="221">
        <f t="shared" si="40"/>
        <v>8</v>
      </c>
      <c r="BQ49" s="202">
        <f t="shared" si="41"/>
        <v>0</v>
      </c>
      <c r="BR49" s="202">
        <f t="shared" si="42"/>
        <v>0</v>
      </c>
      <c r="BS49" s="202">
        <f t="shared" si="42"/>
        <v>-1</v>
      </c>
      <c r="BT49" s="204">
        <f t="shared" si="42"/>
        <v>-1</v>
      </c>
      <c r="BU49" s="193"/>
      <c r="BV49" s="193"/>
      <c r="BW49" s="193">
        <v>1</v>
      </c>
      <c r="BX49" s="193"/>
      <c r="BY49" s="193"/>
      <c r="BZ49" s="223">
        <f t="shared" si="43"/>
        <v>8</v>
      </c>
      <c r="CA49" s="224">
        <f t="shared" si="32"/>
        <v>0</v>
      </c>
      <c r="CB49" s="226"/>
      <c r="CC49" s="226"/>
      <c r="CD49" s="226">
        <v>1</v>
      </c>
      <c r="CE49" s="226"/>
      <c r="CF49" s="226">
        <v>1</v>
      </c>
    </row>
    <row r="50" spans="1:84" ht="24" customHeight="1" x14ac:dyDescent="0.55000000000000004">
      <c r="A50" s="193">
        <v>41</v>
      </c>
      <c r="B50" s="193">
        <v>71020128</v>
      </c>
      <c r="C50" s="207" t="s">
        <v>300</v>
      </c>
      <c r="D50" s="207" t="s">
        <v>293</v>
      </c>
      <c r="E50" s="193" t="s">
        <v>293</v>
      </c>
      <c r="F50" s="193" t="s">
        <v>252</v>
      </c>
      <c r="G50" s="193" t="s">
        <v>201</v>
      </c>
      <c r="H50" s="213" t="s">
        <v>253</v>
      </c>
      <c r="I50" s="193"/>
      <c r="J50" s="214" t="s">
        <v>254</v>
      </c>
      <c r="K50" s="215" t="s">
        <v>255</v>
      </c>
      <c r="L50" s="216">
        <v>4</v>
      </c>
      <c r="M50" s="217">
        <f t="shared" si="0"/>
        <v>1</v>
      </c>
      <c r="N50" s="216">
        <v>2</v>
      </c>
      <c r="O50" s="217">
        <f t="shared" si="1"/>
        <v>1</v>
      </c>
      <c r="P50" s="216">
        <v>2</v>
      </c>
      <c r="Q50" s="217">
        <f t="shared" si="2"/>
        <v>1</v>
      </c>
      <c r="R50" s="202">
        <f t="shared" si="34"/>
        <v>8</v>
      </c>
      <c r="S50" s="218">
        <f t="shared" si="34"/>
        <v>3</v>
      </c>
      <c r="T50" s="216">
        <v>6</v>
      </c>
      <c r="U50" s="219">
        <f t="shared" si="4"/>
        <v>1</v>
      </c>
      <c r="V50" s="216">
        <v>1</v>
      </c>
      <c r="W50" s="219">
        <f t="shared" si="5"/>
        <v>1</v>
      </c>
      <c r="X50" s="216">
        <v>2</v>
      </c>
      <c r="Y50" s="219">
        <f t="shared" si="6"/>
        <v>1</v>
      </c>
      <c r="Z50" s="216">
        <v>6</v>
      </c>
      <c r="AA50" s="219">
        <f t="shared" si="7"/>
        <v>1</v>
      </c>
      <c r="AB50" s="216">
        <v>5</v>
      </c>
      <c r="AC50" s="219">
        <f t="shared" si="8"/>
        <v>1</v>
      </c>
      <c r="AD50" s="216">
        <v>6</v>
      </c>
      <c r="AE50" s="219">
        <f t="shared" si="9"/>
        <v>1</v>
      </c>
      <c r="AF50" s="202">
        <f t="shared" si="35"/>
        <v>26</v>
      </c>
      <c r="AG50" s="218">
        <f t="shared" si="35"/>
        <v>6</v>
      </c>
      <c r="AH50" s="216">
        <v>0</v>
      </c>
      <c r="AI50" s="220">
        <f t="shared" si="11"/>
        <v>0</v>
      </c>
      <c r="AJ50" s="216">
        <v>0</v>
      </c>
      <c r="AK50" s="220">
        <f t="shared" si="12"/>
        <v>0</v>
      </c>
      <c r="AL50" s="216">
        <v>0</v>
      </c>
      <c r="AM50" s="220">
        <f t="shared" si="13"/>
        <v>0</v>
      </c>
      <c r="AN50" s="216">
        <v>0</v>
      </c>
      <c r="AO50" s="220">
        <f t="shared" si="14"/>
        <v>0</v>
      </c>
      <c r="AP50" s="216">
        <v>0</v>
      </c>
      <c r="AQ50" s="220">
        <f t="shared" si="15"/>
        <v>0</v>
      </c>
      <c r="AR50" s="216">
        <v>0</v>
      </c>
      <c r="AS50" s="220">
        <f t="shared" si="16"/>
        <v>0</v>
      </c>
      <c r="AT50" s="200">
        <f t="shared" si="36"/>
        <v>34</v>
      </c>
      <c r="AU50" s="201">
        <f t="shared" si="36"/>
        <v>9</v>
      </c>
      <c r="AV50" s="192">
        <v>1</v>
      </c>
      <c r="AW50" s="192"/>
      <c r="AX50" s="192">
        <v>4</v>
      </c>
      <c r="AY50" s="202">
        <f t="shared" si="18"/>
        <v>5</v>
      </c>
      <c r="AZ50" s="203">
        <f t="shared" si="19"/>
        <v>0</v>
      </c>
      <c r="BA50" s="203">
        <f t="shared" si="20"/>
        <v>0</v>
      </c>
      <c r="BB50" s="203" t="str">
        <f t="shared" si="21"/>
        <v>กรอก</v>
      </c>
      <c r="BC50" s="202">
        <f t="shared" si="37"/>
        <v>0</v>
      </c>
      <c r="BD50" s="221">
        <f t="shared" si="38"/>
        <v>1</v>
      </c>
      <c r="BE50" s="221">
        <f t="shared" si="39"/>
        <v>0</v>
      </c>
      <c r="BF50" s="221" t="e">
        <f t="shared" si="39"/>
        <v>#VALUE!</v>
      </c>
      <c r="BG50" s="221">
        <f t="shared" si="39"/>
        <v>5</v>
      </c>
      <c r="BH50" s="222" t="e">
        <f t="shared" si="25"/>
        <v>#DIV/0!</v>
      </c>
      <c r="BI50" s="193"/>
      <c r="BJ50" s="193"/>
      <c r="BK50" s="209"/>
      <c r="BL50" s="209"/>
      <c r="BM50" s="221">
        <f t="shared" si="26"/>
        <v>1</v>
      </c>
      <c r="BN50" s="221">
        <f t="shared" si="27"/>
        <v>0</v>
      </c>
      <c r="BO50" s="221">
        <f t="shared" si="33"/>
        <v>4</v>
      </c>
      <c r="BP50" s="221">
        <f t="shared" si="40"/>
        <v>5</v>
      </c>
      <c r="BQ50" s="202">
        <f t="shared" si="41"/>
        <v>1</v>
      </c>
      <c r="BR50" s="202">
        <f t="shared" si="42"/>
        <v>0</v>
      </c>
      <c r="BS50" s="202" t="e">
        <f t="shared" si="42"/>
        <v>#VALUE!</v>
      </c>
      <c r="BT50" s="204">
        <f t="shared" si="42"/>
        <v>5</v>
      </c>
      <c r="BU50" s="193"/>
      <c r="BV50" s="193"/>
      <c r="BW50" s="193">
        <v>1</v>
      </c>
      <c r="BX50" s="193"/>
      <c r="BY50" s="193"/>
      <c r="BZ50" s="223">
        <f t="shared" si="43"/>
        <v>5</v>
      </c>
      <c r="CA50" s="224" t="e">
        <f t="shared" si="32"/>
        <v>#VALUE!</v>
      </c>
      <c r="CB50" s="226"/>
      <c r="CC50" s="226"/>
      <c r="CD50" s="226">
        <v>1</v>
      </c>
      <c r="CE50" s="226"/>
      <c r="CF50" s="226">
        <v>1</v>
      </c>
    </row>
    <row r="51" spans="1:84" ht="24" x14ac:dyDescent="0.55000000000000004">
      <c r="A51" s="193">
        <v>42</v>
      </c>
      <c r="B51" s="193">
        <v>71020129</v>
      </c>
      <c r="C51" s="207" t="s">
        <v>301</v>
      </c>
      <c r="D51" s="207" t="s">
        <v>293</v>
      </c>
      <c r="E51" s="193" t="s">
        <v>293</v>
      </c>
      <c r="F51" s="193" t="s">
        <v>252</v>
      </c>
      <c r="G51" s="193" t="s">
        <v>201</v>
      </c>
      <c r="H51" s="213" t="s">
        <v>253</v>
      </c>
      <c r="I51" s="193"/>
      <c r="J51" s="214" t="s">
        <v>254</v>
      </c>
      <c r="K51" s="215" t="s">
        <v>255</v>
      </c>
      <c r="L51" s="216">
        <v>0</v>
      </c>
      <c r="M51" s="217">
        <f t="shared" si="0"/>
        <v>0</v>
      </c>
      <c r="N51" s="216">
        <v>7</v>
      </c>
      <c r="O51" s="217">
        <f t="shared" si="1"/>
        <v>1</v>
      </c>
      <c r="P51" s="216">
        <v>14</v>
      </c>
      <c r="Q51" s="217">
        <f t="shared" si="2"/>
        <v>1</v>
      </c>
      <c r="R51" s="202">
        <f t="shared" si="34"/>
        <v>21</v>
      </c>
      <c r="S51" s="218">
        <f t="shared" si="34"/>
        <v>2</v>
      </c>
      <c r="T51" s="216">
        <v>9</v>
      </c>
      <c r="U51" s="219">
        <f t="shared" si="4"/>
        <v>1</v>
      </c>
      <c r="V51" s="216">
        <v>11</v>
      </c>
      <c r="W51" s="219">
        <f t="shared" si="5"/>
        <v>1</v>
      </c>
      <c r="X51" s="216">
        <v>13</v>
      </c>
      <c r="Y51" s="219">
        <f t="shared" si="6"/>
        <v>1</v>
      </c>
      <c r="Z51" s="216">
        <v>12</v>
      </c>
      <c r="AA51" s="219">
        <f t="shared" si="7"/>
        <v>1</v>
      </c>
      <c r="AB51" s="216">
        <v>15</v>
      </c>
      <c r="AC51" s="219">
        <f t="shared" si="8"/>
        <v>1</v>
      </c>
      <c r="AD51" s="216">
        <v>13</v>
      </c>
      <c r="AE51" s="219">
        <f t="shared" si="9"/>
        <v>1</v>
      </c>
      <c r="AF51" s="202">
        <f t="shared" si="35"/>
        <v>73</v>
      </c>
      <c r="AG51" s="218">
        <f t="shared" si="35"/>
        <v>6</v>
      </c>
      <c r="AH51" s="216">
        <v>0</v>
      </c>
      <c r="AI51" s="220">
        <f t="shared" si="11"/>
        <v>0</v>
      </c>
      <c r="AJ51" s="216">
        <v>0</v>
      </c>
      <c r="AK51" s="220">
        <f t="shared" si="12"/>
        <v>0</v>
      </c>
      <c r="AL51" s="216">
        <v>0</v>
      </c>
      <c r="AM51" s="220">
        <f t="shared" si="13"/>
        <v>0</v>
      </c>
      <c r="AN51" s="216">
        <v>0</v>
      </c>
      <c r="AO51" s="220">
        <f t="shared" si="14"/>
        <v>0</v>
      </c>
      <c r="AP51" s="216">
        <v>0</v>
      </c>
      <c r="AQ51" s="220">
        <f t="shared" si="15"/>
        <v>0</v>
      </c>
      <c r="AR51" s="216">
        <v>0</v>
      </c>
      <c r="AS51" s="220">
        <f t="shared" si="16"/>
        <v>0</v>
      </c>
      <c r="AT51" s="200">
        <f t="shared" si="36"/>
        <v>94</v>
      </c>
      <c r="AU51" s="201">
        <f t="shared" si="36"/>
        <v>8</v>
      </c>
      <c r="AV51" s="229">
        <v>1</v>
      </c>
      <c r="AW51" s="192"/>
      <c r="AX51" s="192">
        <v>7</v>
      </c>
      <c r="AY51" s="202">
        <f t="shared" si="18"/>
        <v>8</v>
      </c>
      <c r="AZ51" s="203">
        <f t="shared" si="19"/>
        <v>1</v>
      </c>
      <c r="BA51" s="203">
        <f t="shared" si="20"/>
        <v>0</v>
      </c>
      <c r="BB51" s="203">
        <f t="shared" si="21"/>
        <v>8</v>
      </c>
      <c r="BC51" s="202">
        <f t="shared" si="37"/>
        <v>9</v>
      </c>
      <c r="BD51" s="221">
        <f t="shared" si="38"/>
        <v>0</v>
      </c>
      <c r="BE51" s="221">
        <f t="shared" si="39"/>
        <v>0</v>
      </c>
      <c r="BF51" s="221">
        <f t="shared" si="39"/>
        <v>-1</v>
      </c>
      <c r="BG51" s="221">
        <f t="shared" si="39"/>
        <v>-1</v>
      </c>
      <c r="BH51" s="222">
        <f t="shared" si="25"/>
        <v>-11.111111111111111</v>
      </c>
      <c r="BI51" s="193"/>
      <c r="BJ51" s="193"/>
      <c r="BK51" s="209"/>
      <c r="BL51" s="209"/>
      <c r="BM51" s="221">
        <v>1</v>
      </c>
      <c r="BN51" s="221">
        <f t="shared" si="27"/>
        <v>0</v>
      </c>
      <c r="BO51" s="221">
        <f t="shared" si="33"/>
        <v>7</v>
      </c>
      <c r="BP51" s="221">
        <f t="shared" si="40"/>
        <v>8</v>
      </c>
      <c r="BQ51" s="202">
        <f t="shared" si="41"/>
        <v>0</v>
      </c>
      <c r="BR51" s="202">
        <f t="shared" si="42"/>
        <v>0</v>
      </c>
      <c r="BS51" s="202">
        <f t="shared" si="42"/>
        <v>-1</v>
      </c>
      <c r="BT51" s="204">
        <f t="shared" si="42"/>
        <v>-1</v>
      </c>
      <c r="BU51" s="193"/>
      <c r="BV51" s="193">
        <v>1</v>
      </c>
      <c r="BW51" s="193"/>
      <c r="BX51" s="193"/>
      <c r="BY51" s="193"/>
      <c r="BZ51" s="223">
        <f t="shared" si="43"/>
        <v>8</v>
      </c>
      <c r="CA51" s="224">
        <f t="shared" si="32"/>
        <v>0</v>
      </c>
      <c r="CB51" s="226"/>
      <c r="CC51" s="226"/>
      <c r="CD51" s="226">
        <v>1</v>
      </c>
      <c r="CE51" s="226"/>
      <c r="CF51" s="226">
        <v>1</v>
      </c>
    </row>
    <row r="52" spans="1:84" ht="24" customHeight="1" x14ac:dyDescent="0.55000000000000004">
      <c r="A52" s="193">
        <v>43</v>
      </c>
      <c r="B52" s="193">
        <v>71020130</v>
      </c>
      <c r="C52" s="207" t="s">
        <v>302</v>
      </c>
      <c r="D52" s="207" t="s">
        <v>293</v>
      </c>
      <c r="E52" s="193" t="s">
        <v>293</v>
      </c>
      <c r="F52" s="193" t="s">
        <v>252</v>
      </c>
      <c r="G52" s="193" t="s">
        <v>201</v>
      </c>
      <c r="H52" s="213" t="s">
        <v>253</v>
      </c>
      <c r="I52" s="193"/>
      <c r="J52" s="214" t="s">
        <v>254</v>
      </c>
      <c r="K52" s="215" t="s">
        <v>255</v>
      </c>
      <c r="L52" s="216">
        <v>0</v>
      </c>
      <c r="M52" s="217">
        <f t="shared" si="0"/>
        <v>0</v>
      </c>
      <c r="N52" s="216">
        <v>5</v>
      </c>
      <c r="O52" s="217">
        <f t="shared" si="1"/>
        <v>1</v>
      </c>
      <c r="P52" s="216">
        <v>3</v>
      </c>
      <c r="Q52" s="217">
        <f t="shared" si="2"/>
        <v>1</v>
      </c>
      <c r="R52" s="202">
        <f t="shared" si="34"/>
        <v>8</v>
      </c>
      <c r="S52" s="218">
        <f t="shared" si="34"/>
        <v>2</v>
      </c>
      <c r="T52" s="216">
        <v>6</v>
      </c>
      <c r="U52" s="219">
        <f t="shared" si="4"/>
        <v>1</v>
      </c>
      <c r="V52" s="216">
        <v>2</v>
      </c>
      <c r="W52" s="219">
        <f t="shared" si="5"/>
        <v>1</v>
      </c>
      <c r="X52" s="216">
        <v>3</v>
      </c>
      <c r="Y52" s="219">
        <f t="shared" si="6"/>
        <v>1</v>
      </c>
      <c r="Z52" s="216">
        <v>6</v>
      </c>
      <c r="AA52" s="219">
        <f t="shared" si="7"/>
        <v>1</v>
      </c>
      <c r="AB52" s="216">
        <v>3</v>
      </c>
      <c r="AC52" s="219">
        <f t="shared" si="8"/>
        <v>1</v>
      </c>
      <c r="AD52" s="216">
        <v>3</v>
      </c>
      <c r="AE52" s="219">
        <f t="shared" si="9"/>
        <v>1</v>
      </c>
      <c r="AF52" s="202">
        <f t="shared" si="35"/>
        <v>23</v>
      </c>
      <c r="AG52" s="218">
        <f t="shared" si="35"/>
        <v>6</v>
      </c>
      <c r="AH52" s="216">
        <v>0</v>
      </c>
      <c r="AI52" s="220">
        <f t="shared" si="11"/>
        <v>0</v>
      </c>
      <c r="AJ52" s="216">
        <v>0</v>
      </c>
      <c r="AK52" s="220">
        <f t="shared" si="12"/>
        <v>0</v>
      </c>
      <c r="AL52" s="216">
        <v>0</v>
      </c>
      <c r="AM52" s="220">
        <f t="shared" si="13"/>
        <v>0</v>
      </c>
      <c r="AN52" s="216">
        <v>0</v>
      </c>
      <c r="AO52" s="220">
        <f t="shared" si="14"/>
        <v>0</v>
      </c>
      <c r="AP52" s="216">
        <v>0</v>
      </c>
      <c r="AQ52" s="220">
        <f t="shared" si="15"/>
        <v>0</v>
      </c>
      <c r="AR52" s="216">
        <v>0</v>
      </c>
      <c r="AS52" s="220">
        <f t="shared" si="16"/>
        <v>0</v>
      </c>
      <c r="AT52" s="200">
        <f t="shared" si="36"/>
        <v>31</v>
      </c>
      <c r="AU52" s="201">
        <f t="shared" si="36"/>
        <v>8</v>
      </c>
      <c r="AV52" s="192">
        <v>1</v>
      </c>
      <c r="AW52" s="192"/>
      <c r="AX52" s="192">
        <v>4</v>
      </c>
      <c r="AY52" s="202">
        <f t="shared" si="18"/>
        <v>5</v>
      </c>
      <c r="AZ52" s="203">
        <f t="shared" si="19"/>
        <v>0</v>
      </c>
      <c r="BA52" s="203">
        <f t="shared" si="20"/>
        <v>0</v>
      </c>
      <c r="BB52" s="203">
        <v>4</v>
      </c>
      <c r="BC52" s="202">
        <f t="shared" si="37"/>
        <v>4</v>
      </c>
      <c r="BD52" s="221">
        <f t="shared" si="38"/>
        <v>1</v>
      </c>
      <c r="BE52" s="221">
        <f t="shared" si="39"/>
        <v>0</v>
      </c>
      <c r="BF52" s="221">
        <f t="shared" si="39"/>
        <v>0</v>
      </c>
      <c r="BG52" s="221">
        <f t="shared" si="39"/>
        <v>1</v>
      </c>
      <c r="BH52" s="222">
        <f t="shared" si="25"/>
        <v>25</v>
      </c>
      <c r="BI52" s="193">
        <v>1</v>
      </c>
      <c r="BJ52" s="193"/>
      <c r="BK52" s="209"/>
      <c r="BL52" s="209"/>
      <c r="BM52" s="221">
        <f t="shared" ref="BM52:BM83" si="44">SUM(AV52-BI52)</f>
        <v>0</v>
      </c>
      <c r="BN52" s="221">
        <f t="shared" si="27"/>
        <v>0</v>
      </c>
      <c r="BO52" s="221">
        <f t="shared" si="33"/>
        <v>4</v>
      </c>
      <c r="BP52" s="221">
        <f t="shared" si="40"/>
        <v>4</v>
      </c>
      <c r="BQ52" s="202">
        <f t="shared" si="41"/>
        <v>0</v>
      </c>
      <c r="BR52" s="202">
        <f t="shared" si="42"/>
        <v>0</v>
      </c>
      <c r="BS52" s="202">
        <f t="shared" si="42"/>
        <v>0</v>
      </c>
      <c r="BT52" s="204">
        <f t="shared" si="42"/>
        <v>0</v>
      </c>
      <c r="BU52" s="193"/>
      <c r="BV52" s="193"/>
      <c r="BW52" s="193"/>
      <c r="BX52" s="193"/>
      <c r="BY52" s="193"/>
      <c r="BZ52" s="223">
        <f t="shared" si="43"/>
        <v>4</v>
      </c>
      <c r="CA52" s="224">
        <f t="shared" si="32"/>
        <v>0</v>
      </c>
      <c r="CB52" s="226"/>
      <c r="CC52" s="226"/>
      <c r="CD52" s="226">
        <v>1</v>
      </c>
      <c r="CE52" s="226">
        <v>1</v>
      </c>
      <c r="CF52" s="226">
        <v>1</v>
      </c>
    </row>
    <row r="53" spans="1:84" ht="24" customHeight="1" x14ac:dyDescent="0.55000000000000004">
      <c r="A53" s="193">
        <v>44</v>
      </c>
      <c r="B53" s="193">
        <v>71020132</v>
      </c>
      <c r="C53" s="207" t="s">
        <v>303</v>
      </c>
      <c r="D53" s="207" t="s">
        <v>304</v>
      </c>
      <c r="E53" s="193" t="s">
        <v>293</v>
      </c>
      <c r="F53" s="193" t="s">
        <v>252</v>
      </c>
      <c r="G53" s="193" t="s">
        <v>201</v>
      </c>
      <c r="H53" s="213" t="s">
        <v>253</v>
      </c>
      <c r="I53" s="193"/>
      <c r="J53" s="214" t="s">
        <v>254</v>
      </c>
      <c r="K53" s="215" t="s">
        <v>255</v>
      </c>
      <c r="L53" s="216">
        <v>0</v>
      </c>
      <c r="M53" s="217">
        <f t="shared" si="0"/>
        <v>0</v>
      </c>
      <c r="N53" s="216">
        <v>24</v>
      </c>
      <c r="O53" s="217">
        <f t="shared" si="1"/>
        <v>1</v>
      </c>
      <c r="P53" s="216">
        <v>15</v>
      </c>
      <c r="Q53" s="217">
        <f t="shared" si="2"/>
        <v>1</v>
      </c>
      <c r="R53" s="202">
        <f t="shared" si="34"/>
        <v>39</v>
      </c>
      <c r="S53" s="218">
        <f t="shared" si="34"/>
        <v>2</v>
      </c>
      <c r="T53" s="216">
        <v>36</v>
      </c>
      <c r="U53" s="219">
        <f t="shared" si="4"/>
        <v>1</v>
      </c>
      <c r="V53" s="216">
        <v>19</v>
      </c>
      <c r="W53" s="219">
        <f t="shared" si="5"/>
        <v>1</v>
      </c>
      <c r="X53" s="216">
        <v>23</v>
      </c>
      <c r="Y53" s="219">
        <f t="shared" si="6"/>
        <v>1</v>
      </c>
      <c r="Z53" s="216">
        <v>20</v>
      </c>
      <c r="AA53" s="219">
        <f t="shared" si="7"/>
        <v>1</v>
      </c>
      <c r="AB53" s="216">
        <v>15</v>
      </c>
      <c r="AC53" s="219">
        <f t="shared" si="8"/>
        <v>1</v>
      </c>
      <c r="AD53" s="216">
        <v>29</v>
      </c>
      <c r="AE53" s="219">
        <f t="shared" si="9"/>
        <v>1</v>
      </c>
      <c r="AF53" s="202">
        <f t="shared" si="35"/>
        <v>142</v>
      </c>
      <c r="AG53" s="218">
        <f t="shared" si="35"/>
        <v>6</v>
      </c>
      <c r="AH53" s="216">
        <v>0</v>
      </c>
      <c r="AI53" s="220">
        <f t="shared" si="11"/>
        <v>0</v>
      </c>
      <c r="AJ53" s="216">
        <v>0</v>
      </c>
      <c r="AK53" s="220">
        <f t="shared" si="12"/>
        <v>0</v>
      </c>
      <c r="AL53" s="216">
        <v>0</v>
      </c>
      <c r="AM53" s="220">
        <f t="shared" si="13"/>
        <v>0</v>
      </c>
      <c r="AN53" s="216">
        <v>0</v>
      </c>
      <c r="AO53" s="220">
        <f t="shared" si="14"/>
        <v>0</v>
      </c>
      <c r="AP53" s="216">
        <v>0</v>
      </c>
      <c r="AQ53" s="220">
        <f t="shared" si="15"/>
        <v>0</v>
      </c>
      <c r="AR53" s="216">
        <v>0</v>
      </c>
      <c r="AS53" s="220">
        <f t="shared" si="16"/>
        <v>0</v>
      </c>
      <c r="AT53" s="200">
        <f t="shared" si="36"/>
        <v>181</v>
      </c>
      <c r="AU53" s="201">
        <f t="shared" si="36"/>
        <v>8</v>
      </c>
      <c r="AV53" s="192">
        <v>1</v>
      </c>
      <c r="AW53" s="192"/>
      <c r="AX53" s="192">
        <v>11</v>
      </c>
      <c r="AY53" s="202">
        <f t="shared" si="18"/>
        <v>12</v>
      </c>
      <c r="AZ53" s="203">
        <f t="shared" si="19"/>
        <v>1</v>
      </c>
      <c r="BA53" s="203">
        <f t="shared" si="20"/>
        <v>1</v>
      </c>
      <c r="BB53" s="203">
        <f>IF(AND(AT53&lt;=119,AF53+R53&gt;0,R53+AF53&lt;=40),"กรอก",ROUND((IF(AT53&lt;1,0,IF(AND(AT53&lt;=119,R53+AF53&lt;=80,R53+AF53&gt;40),6,IF(AND(AT53&lt;=119,R53+AF53&lt;=119,R53+AF53&gt;80),8,((S53*20)/20)+((AG53*25)/20)))))+SUM(AI53,AK53,AM53)*30/20+(SUM(AO53,AQ53,AS53)*35)/20,0))</f>
        <v>10</v>
      </c>
      <c r="BC53" s="202">
        <f t="shared" si="37"/>
        <v>12</v>
      </c>
      <c r="BD53" s="221">
        <f t="shared" si="38"/>
        <v>0</v>
      </c>
      <c r="BE53" s="221">
        <f t="shared" si="39"/>
        <v>-1</v>
      </c>
      <c r="BF53" s="221">
        <f t="shared" si="39"/>
        <v>1</v>
      </c>
      <c r="BG53" s="221">
        <f t="shared" si="39"/>
        <v>0</v>
      </c>
      <c r="BH53" s="222">
        <f t="shared" si="25"/>
        <v>0</v>
      </c>
      <c r="BI53" s="193"/>
      <c r="BJ53" s="193">
        <v>1</v>
      </c>
      <c r="BK53" s="209"/>
      <c r="BL53" s="209"/>
      <c r="BM53" s="221">
        <f t="shared" si="44"/>
        <v>1</v>
      </c>
      <c r="BN53" s="221">
        <f t="shared" si="27"/>
        <v>0</v>
      </c>
      <c r="BO53" s="221">
        <f t="shared" si="33"/>
        <v>10</v>
      </c>
      <c r="BP53" s="221">
        <f t="shared" si="40"/>
        <v>11</v>
      </c>
      <c r="BQ53" s="202">
        <f t="shared" si="41"/>
        <v>0</v>
      </c>
      <c r="BR53" s="202">
        <f t="shared" si="42"/>
        <v>-1</v>
      </c>
      <c r="BS53" s="202">
        <f t="shared" si="42"/>
        <v>0</v>
      </c>
      <c r="BT53" s="204">
        <f t="shared" si="42"/>
        <v>-1</v>
      </c>
      <c r="BU53" s="193"/>
      <c r="BV53" s="193"/>
      <c r="BW53" s="193">
        <v>1</v>
      </c>
      <c r="BX53" s="193"/>
      <c r="BY53" s="193"/>
      <c r="BZ53" s="223">
        <f t="shared" si="43"/>
        <v>11</v>
      </c>
      <c r="CA53" s="224">
        <f t="shared" si="32"/>
        <v>1</v>
      </c>
      <c r="CB53" s="226"/>
      <c r="CC53" s="226"/>
      <c r="CD53" s="234"/>
      <c r="CE53" s="226"/>
      <c r="CF53" s="226">
        <v>1</v>
      </c>
    </row>
    <row r="54" spans="1:84" ht="24" customHeight="1" x14ac:dyDescent="0.55000000000000004">
      <c r="A54" s="193">
        <v>45</v>
      </c>
      <c r="B54" s="193">
        <v>71020133</v>
      </c>
      <c r="C54" s="207" t="s">
        <v>305</v>
      </c>
      <c r="D54" s="207" t="s">
        <v>304</v>
      </c>
      <c r="E54" s="193" t="s">
        <v>293</v>
      </c>
      <c r="F54" s="193" t="s">
        <v>252</v>
      </c>
      <c r="G54" s="193" t="s">
        <v>201</v>
      </c>
      <c r="H54" s="213" t="s">
        <v>253</v>
      </c>
      <c r="I54" s="193"/>
      <c r="J54" s="214" t="s">
        <v>254</v>
      </c>
      <c r="K54" s="215" t="s">
        <v>255</v>
      </c>
      <c r="L54" s="216">
        <v>0</v>
      </c>
      <c r="M54" s="217">
        <f t="shared" si="0"/>
        <v>0</v>
      </c>
      <c r="N54" s="216">
        <v>4</v>
      </c>
      <c r="O54" s="217">
        <f t="shared" si="1"/>
        <v>1</v>
      </c>
      <c r="P54" s="216">
        <v>5</v>
      </c>
      <c r="Q54" s="217">
        <f t="shared" si="2"/>
        <v>1</v>
      </c>
      <c r="R54" s="202">
        <f t="shared" si="34"/>
        <v>9</v>
      </c>
      <c r="S54" s="218">
        <f t="shared" si="34"/>
        <v>2</v>
      </c>
      <c r="T54" s="216">
        <v>7</v>
      </c>
      <c r="U54" s="219">
        <f t="shared" si="4"/>
        <v>1</v>
      </c>
      <c r="V54" s="216">
        <v>6</v>
      </c>
      <c r="W54" s="219">
        <f t="shared" si="5"/>
        <v>1</v>
      </c>
      <c r="X54" s="216">
        <v>8</v>
      </c>
      <c r="Y54" s="219">
        <f t="shared" si="6"/>
        <v>1</v>
      </c>
      <c r="Z54" s="216">
        <v>12</v>
      </c>
      <c r="AA54" s="219">
        <f t="shared" si="7"/>
        <v>1</v>
      </c>
      <c r="AB54" s="216">
        <v>6</v>
      </c>
      <c r="AC54" s="219">
        <f t="shared" si="8"/>
        <v>1</v>
      </c>
      <c r="AD54" s="216">
        <v>9</v>
      </c>
      <c r="AE54" s="219">
        <f t="shared" si="9"/>
        <v>1</v>
      </c>
      <c r="AF54" s="202">
        <f t="shared" si="35"/>
        <v>48</v>
      </c>
      <c r="AG54" s="218">
        <f t="shared" si="35"/>
        <v>6</v>
      </c>
      <c r="AH54" s="216">
        <v>0</v>
      </c>
      <c r="AI54" s="220">
        <f t="shared" si="11"/>
        <v>0</v>
      </c>
      <c r="AJ54" s="216">
        <v>0</v>
      </c>
      <c r="AK54" s="220">
        <f t="shared" si="12"/>
        <v>0</v>
      </c>
      <c r="AL54" s="216">
        <v>0</v>
      </c>
      <c r="AM54" s="220">
        <f t="shared" si="13"/>
        <v>0</v>
      </c>
      <c r="AN54" s="216">
        <v>0</v>
      </c>
      <c r="AO54" s="220">
        <f t="shared" si="14"/>
        <v>0</v>
      </c>
      <c r="AP54" s="216">
        <v>0</v>
      </c>
      <c r="AQ54" s="220">
        <f t="shared" si="15"/>
        <v>0</v>
      </c>
      <c r="AR54" s="216">
        <v>0</v>
      </c>
      <c r="AS54" s="220">
        <f t="shared" si="16"/>
        <v>0</v>
      </c>
      <c r="AT54" s="200">
        <f t="shared" si="36"/>
        <v>57</v>
      </c>
      <c r="AU54" s="201">
        <f t="shared" si="36"/>
        <v>8</v>
      </c>
      <c r="AV54" s="192">
        <v>1</v>
      </c>
      <c r="AW54" s="192"/>
      <c r="AX54" s="192">
        <v>5</v>
      </c>
      <c r="AY54" s="202">
        <f t="shared" si="18"/>
        <v>6</v>
      </c>
      <c r="AZ54" s="203">
        <f t="shared" si="19"/>
        <v>1</v>
      </c>
      <c r="BA54" s="203">
        <f t="shared" si="20"/>
        <v>0</v>
      </c>
      <c r="BB54" s="203">
        <f>IF(AND(AT54&lt;=119,AF54+R54&gt;0,R54+AF54&lt;=40),"กรอก",ROUND((IF(AT54&lt;1,0,IF(AND(AT54&lt;=119,R54+AF54&lt;=80,R54+AF54&gt;40),6,IF(AND(AT54&lt;=119,R54+AF54&lt;=119,R54+AF54&gt;80),8,((S54*20)/20)+((AG54*25)/20)))))+SUM(AI54,AK54,AM54)*30/20+(SUM(AO54,AQ54,AS54)*35)/20,0))</f>
        <v>6</v>
      </c>
      <c r="BC54" s="202">
        <f t="shared" si="37"/>
        <v>7</v>
      </c>
      <c r="BD54" s="221">
        <f t="shared" si="38"/>
        <v>0</v>
      </c>
      <c r="BE54" s="221">
        <f t="shared" si="39"/>
        <v>0</v>
      </c>
      <c r="BF54" s="221">
        <f t="shared" si="39"/>
        <v>-1</v>
      </c>
      <c r="BG54" s="221">
        <f t="shared" si="39"/>
        <v>-1</v>
      </c>
      <c r="BH54" s="222">
        <f t="shared" si="25"/>
        <v>-14.285714285714285</v>
      </c>
      <c r="BI54" s="193"/>
      <c r="BJ54" s="193"/>
      <c r="BK54" s="209"/>
      <c r="BL54" s="209"/>
      <c r="BM54" s="221">
        <f t="shared" si="44"/>
        <v>1</v>
      </c>
      <c r="BN54" s="221">
        <f t="shared" si="27"/>
        <v>0</v>
      </c>
      <c r="BO54" s="221">
        <f t="shared" si="33"/>
        <v>5</v>
      </c>
      <c r="BP54" s="221">
        <f t="shared" si="40"/>
        <v>6</v>
      </c>
      <c r="BQ54" s="202">
        <f t="shared" si="41"/>
        <v>0</v>
      </c>
      <c r="BR54" s="202">
        <f t="shared" si="42"/>
        <v>0</v>
      </c>
      <c r="BS54" s="202">
        <f t="shared" si="42"/>
        <v>-1</v>
      </c>
      <c r="BT54" s="204">
        <f t="shared" si="42"/>
        <v>-1</v>
      </c>
      <c r="BU54" s="193"/>
      <c r="BV54" s="193">
        <v>1</v>
      </c>
      <c r="BW54" s="193"/>
      <c r="BX54" s="193"/>
      <c r="BY54" s="193"/>
      <c r="BZ54" s="223">
        <f t="shared" si="43"/>
        <v>6</v>
      </c>
      <c r="CA54" s="224">
        <f t="shared" si="32"/>
        <v>0</v>
      </c>
      <c r="CB54" s="226"/>
      <c r="CC54" s="226"/>
      <c r="CD54" s="234"/>
      <c r="CE54" s="226"/>
      <c r="CF54" s="226">
        <v>1</v>
      </c>
    </row>
    <row r="55" spans="1:84" ht="24" customHeight="1" x14ac:dyDescent="0.55000000000000004">
      <c r="A55" s="193">
        <v>46</v>
      </c>
      <c r="B55" s="193">
        <v>71020134</v>
      </c>
      <c r="C55" s="207" t="s">
        <v>306</v>
      </c>
      <c r="D55" s="207" t="s">
        <v>304</v>
      </c>
      <c r="E55" s="193" t="s">
        <v>293</v>
      </c>
      <c r="F55" s="193" t="s">
        <v>252</v>
      </c>
      <c r="G55" s="193" t="s">
        <v>201</v>
      </c>
      <c r="H55" s="213" t="s">
        <v>202</v>
      </c>
      <c r="I55" s="193"/>
      <c r="J55" s="214" t="s">
        <v>254</v>
      </c>
      <c r="K55" s="215" t="s">
        <v>255</v>
      </c>
      <c r="L55" s="216">
        <v>0</v>
      </c>
      <c r="M55" s="217">
        <f t="shared" si="0"/>
        <v>0</v>
      </c>
      <c r="N55" s="216">
        <v>26</v>
      </c>
      <c r="O55" s="217">
        <f t="shared" si="1"/>
        <v>1</v>
      </c>
      <c r="P55" s="216">
        <v>20</v>
      </c>
      <c r="Q55" s="217">
        <f t="shared" si="2"/>
        <v>1</v>
      </c>
      <c r="R55" s="202">
        <f t="shared" si="34"/>
        <v>46</v>
      </c>
      <c r="S55" s="218">
        <f t="shared" si="34"/>
        <v>2</v>
      </c>
      <c r="T55" s="216">
        <v>32</v>
      </c>
      <c r="U55" s="219">
        <f t="shared" si="4"/>
        <v>1</v>
      </c>
      <c r="V55" s="216">
        <v>22</v>
      </c>
      <c r="W55" s="219">
        <f t="shared" si="5"/>
        <v>1</v>
      </c>
      <c r="X55" s="216">
        <v>24</v>
      </c>
      <c r="Y55" s="219">
        <f t="shared" si="6"/>
        <v>1</v>
      </c>
      <c r="Z55" s="216">
        <v>29</v>
      </c>
      <c r="AA55" s="219">
        <f t="shared" si="7"/>
        <v>1</v>
      </c>
      <c r="AB55" s="216">
        <v>38</v>
      </c>
      <c r="AC55" s="219">
        <f t="shared" si="8"/>
        <v>1</v>
      </c>
      <c r="AD55" s="216">
        <v>34</v>
      </c>
      <c r="AE55" s="219">
        <f t="shared" si="9"/>
        <v>1</v>
      </c>
      <c r="AF55" s="202">
        <f t="shared" si="35"/>
        <v>179</v>
      </c>
      <c r="AG55" s="218">
        <f t="shared" si="35"/>
        <v>6</v>
      </c>
      <c r="AH55" s="216">
        <v>41</v>
      </c>
      <c r="AI55" s="220">
        <f t="shared" si="11"/>
        <v>1</v>
      </c>
      <c r="AJ55" s="216">
        <v>41</v>
      </c>
      <c r="AK55" s="220">
        <f t="shared" si="12"/>
        <v>1</v>
      </c>
      <c r="AL55" s="216">
        <v>26</v>
      </c>
      <c r="AM55" s="220">
        <f t="shared" si="13"/>
        <v>1</v>
      </c>
      <c r="AN55" s="216">
        <v>0</v>
      </c>
      <c r="AO55" s="220">
        <f t="shared" si="14"/>
        <v>0</v>
      </c>
      <c r="AP55" s="216">
        <v>0</v>
      </c>
      <c r="AQ55" s="220">
        <f t="shared" si="15"/>
        <v>0</v>
      </c>
      <c r="AR55" s="216">
        <v>0</v>
      </c>
      <c r="AS55" s="220">
        <f t="shared" si="16"/>
        <v>0</v>
      </c>
      <c r="AT55" s="200">
        <f t="shared" si="36"/>
        <v>333</v>
      </c>
      <c r="AU55" s="201">
        <f t="shared" si="36"/>
        <v>11</v>
      </c>
      <c r="AV55" s="192">
        <v>1</v>
      </c>
      <c r="AW55" s="192">
        <v>1</v>
      </c>
      <c r="AX55" s="192">
        <f>19-1-1</f>
        <v>17</v>
      </c>
      <c r="AY55" s="202">
        <f t="shared" si="18"/>
        <v>19</v>
      </c>
      <c r="AZ55" s="203">
        <f t="shared" si="19"/>
        <v>1</v>
      </c>
      <c r="BA55" s="203">
        <f t="shared" si="20"/>
        <v>1</v>
      </c>
      <c r="BB55" s="203">
        <f>IF(AND(AT55&lt;=119,AF55+R55&gt;0,R55+AF55&lt;=40),"กรอก",ROUND((IF(AT55&lt;1,0,IF(AND(AT55&lt;=119,R55+AF55&lt;=80,R55+AF55&gt;40),6,IF(AND(AT55&lt;=119,R55+AF55&lt;=119,R55+AF55&gt;80),8,((S55*20)/20)+((AG55*25)/20)))))+SUM(AI55,AK55,AM55)*30/20+(SUM(AO55,AQ55,AS55)*35)/20,0))</f>
        <v>14</v>
      </c>
      <c r="BC55" s="202">
        <f t="shared" si="37"/>
        <v>16</v>
      </c>
      <c r="BD55" s="221">
        <f t="shared" si="38"/>
        <v>0</v>
      </c>
      <c r="BE55" s="221">
        <f t="shared" si="39"/>
        <v>0</v>
      </c>
      <c r="BF55" s="221">
        <f t="shared" si="39"/>
        <v>3</v>
      </c>
      <c r="BG55" s="221">
        <f t="shared" si="39"/>
        <v>3</v>
      </c>
      <c r="BH55" s="222">
        <f t="shared" si="25"/>
        <v>18.75</v>
      </c>
      <c r="BI55" s="193"/>
      <c r="BJ55" s="193"/>
      <c r="BK55" s="209"/>
      <c r="BL55" s="209"/>
      <c r="BM55" s="221">
        <f t="shared" si="44"/>
        <v>1</v>
      </c>
      <c r="BN55" s="221">
        <f t="shared" si="27"/>
        <v>1</v>
      </c>
      <c r="BO55" s="221">
        <f t="shared" si="33"/>
        <v>17</v>
      </c>
      <c r="BP55" s="221">
        <f t="shared" si="40"/>
        <v>19</v>
      </c>
      <c r="BQ55" s="202">
        <f t="shared" si="41"/>
        <v>0</v>
      </c>
      <c r="BR55" s="202">
        <f t="shared" si="42"/>
        <v>0</v>
      </c>
      <c r="BS55" s="202">
        <f t="shared" si="42"/>
        <v>3</v>
      </c>
      <c r="BT55" s="204">
        <f t="shared" si="42"/>
        <v>3</v>
      </c>
      <c r="BU55" s="193"/>
      <c r="BV55" s="193">
        <v>1</v>
      </c>
      <c r="BW55" s="193"/>
      <c r="BX55" s="193"/>
      <c r="BY55" s="193"/>
      <c r="BZ55" s="223">
        <f t="shared" si="43"/>
        <v>18</v>
      </c>
      <c r="CA55" s="224">
        <f t="shared" si="32"/>
        <v>4</v>
      </c>
      <c r="CB55" s="226"/>
      <c r="CC55" s="226">
        <v>1</v>
      </c>
      <c r="CD55" s="226"/>
      <c r="CE55" s="226"/>
      <c r="CF55" s="226">
        <v>1</v>
      </c>
    </row>
    <row r="56" spans="1:84" ht="24" customHeight="1" x14ac:dyDescent="0.55000000000000004">
      <c r="A56" s="193">
        <v>47</v>
      </c>
      <c r="B56" s="193">
        <v>71020136</v>
      </c>
      <c r="C56" s="207" t="s">
        <v>307</v>
      </c>
      <c r="D56" s="207" t="s">
        <v>304</v>
      </c>
      <c r="E56" s="193" t="s">
        <v>293</v>
      </c>
      <c r="F56" s="193" t="s">
        <v>252</v>
      </c>
      <c r="G56" s="193" t="s">
        <v>201</v>
      </c>
      <c r="H56" s="213" t="s">
        <v>253</v>
      </c>
      <c r="I56" s="193"/>
      <c r="J56" s="214" t="s">
        <v>254</v>
      </c>
      <c r="K56" s="215" t="s">
        <v>255</v>
      </c>
      <c r="L56" s="216">
        <v>0</v>
      </c>
      <c r="M56" s="217">
        <f t="shared" si="0"/>
        <v>0</v>
      </c>
      <c r="N56" s="216">
        <v>19</v>
      </c>
      <c r="O56" s="217">
        <f t="shared" si="1"/>
        <v>1</v>
      </c>
      <c r="P56" s="216">
        <v>16</v>
      </c>
      <c r="Q56" s="217">
        <f t="shared" si="2"/>
        <v>1</v>
      </c>
      <c r="R56" s="202">
        <f t="shared" si="34"/>
        <v>35</v>
      </c>
      <c r="S56" s="218">
        <f t="shared" si="34"/>
        <v>2</v>
      </c>
      <c r="T56" s="216">
        <v>4</v>
      </c>
      <c r="U56" s="219">
        <f t="shared" si="4"/>
        <v>1</v>
      </c>
      <c r="V56" s="216">
        <v>16</v>
      </c>
      <c r="W56" s="219">
        <f t="shared" si="5"/>
        <v>1</v>
      </c>
      <c r="X56" s="216">
        <v>6</v>
      </c>
      <c r="Y56" s="219">
        <f t="shared" si="6"/>
        <v>1</v>
      </c>
      <c r="Z56" s="216">
        <v>12</v>
      </c>
      <c r="AA56" s="219">
        <f t="shared" si="7"/>
        <v>1</v>
      </c>
      <c r="AB56" s="216">
        <v>19</v>
      </c>
      <c r="AC56" s="219">
        <f t="shared" si="8"/>
        <v>1</v>
      </c>
      <c r="AD56" s="216">
        <v>16</v>
      </c>
      <c r="AE56" s="219">
        <f t="shared" si="9"/>
        <v>1</v>
      </c>
      <c r="AF56" s="202">
        <f t="shared" si="35"/>
        <v>73</v>
      </c>
      <c r="AG56" s="218">
        <f t="shared" si="35"/>
        <v>6</v>
      </c>
      <c r="AH56" s="216">
        <v>0</v>
      </c>
      <c r="AI56" s="220">
        <f t="shared" si="11"/>
        <v>0</v>
      </c>
      <c r="AJ56" s="216">
        <v>0</v>
      </c>
      <c r="AK56" s="220">
        <f t="shared" si="12"/>
        <v>0</v>
      </c>
      <c r="AL56" s="216">
        <v>0</v>
      </c>
      <c r="AM56" s="220">
        <f t="shared" si="13"/>
        <v>0</v>
      </c>
      <c r="AN56" s="216">
        <v>0</v>
      </c>
      <c r="AO56" s="220">
        <f t="shared" si="14"/>
        <v>0</v>
      </c>
      <c r="AP56" s="216">
        <v>0</v>
      </c>
      <c r="AQ56" s="220">
        <f t="shared" si="15"/>
        <v>0</v>
      </c>
      <c r="AR56" s="216">
        <v>0</v>
      </c>
      <c r="AS56" s="220">
        <f t="shared" si="16"/>
        <v>0</v>
      </c>
      <c r="AT56" s="200">
        <f t="shared" si="36"/>
        <v>108</v>
      </c>
      <c r="AU56" s="201">
        <f t="shared" si="36"/>
        <v>8</v>
      </c>
      <c r="AV56" s="192">
        <v>1</v>
      </c>
      <c r="AW56" s="192"/>
      <c r="AX56" s="192">
        <v>8</v>
      </c>
      <c r="AY56" s="202">
        <f t="shared" si="18"/>
        <v>9</v>
      </c>
      <c r="AZ56" s="203">
        <f t="shared" si="19"/>
        <v>1</v>
      </c>
      <c r="BA56" s="203">
        <f t="shared" si="20"/>
        <v>0</v>
      </c>
      <c r="BB56" s="203">
        <f>IF(AND(AT56&lt;=119,AF56+R56&gt;0,R56+AF56&lt;=40),"กรอก",ROUND((IF(AT56&lt;1,0,IF(AND(AT56&lt;=119,R56+AF56&lt;=80,R56+AF56&gt;40),6,IF(AND(AT56&lt;=119,R56+AF56&lt;=119,R56+AF56&gt;80),8,((S56*20)/20)+((AG56*25)/20)))))+SUM(AI56,AK56,AM56)*30/20+(SUM(AO56,AQ56,AS56)*35)/20,0))</f>
        <v>8</v>
      </c>
      <c r="BC56" s="202">
        <f t="shared" si="37"/>
        <v>9</v>
      </c>
      <c r="BD56" s="221">
        <f t="shared" si="38"/>
        <v>0</v>
      </c>
      <c r="BE56" s="221">
        <f t="shared" si="39"/>
        <v>0</v>
      </c>
      <c r="BF56" s="221">
        <f t="shared" si="39"/>
        <v>0</v>
      </c>
      <c r="BG56" s="221">
        <f t="shared" si="39"/>
        <v>0</v>
      </c>
      <c r="BH56" s="222">
        <f t="shared" si="25"/>
        <v>0</v>
      </c>
      <c r="BI56" s="193"/>
      <c r="BJ56" s="193"/>
      <c r="BK56" s="209"/>
      <c r="BL56" s="209"/>
      <c r="BM56" s="221">
        <f t="shared" si="44"/>
        <v>1</v>
      </c>
      <c r="BN56" s="221">
        <f t="shared" si="27"/>
        <v>0</v>
      </c>
      <c r="BO56" s="221">
        <f t="shared" si="33"/>
        <v>8</v>
      </c>
      <c r="BP56" s="221">
        <f t="shared" si="40"/>
        <v>9</v>
      </c>
      <c r="BQ56" s="202">
        <f t="shared" si="41"/>
        <v>0</v>
      </c>
      <c r="BR56" s="202">
        <f t="shared" si="42"/>
        <v>0</v>
      </c>
      <c r="BS56" s="202">
        <f t="shared" si="42"/>
        <v>0</v>
      </c>
      <c r="BT56" s="204">
        <f t="shared" si="42"/>
        <v>0</v>
      </c>
      <c r="BU56" s="193"/>
      <c r="BV56" s="193"/>
      <c r="BW56" s="193"/>
      <c r="BX56" s="193"/>
      <c r="BY56" s="193"/>
      <c r="BZ56" s="223">
        <f t="shared" si="43"/>
        <v>8</v>
      </c>
      <c r="CA56" s="224">
        <f t="shared" si="32"/>
        <v>0</v>
      </c>
      <c r="CB56" s="226"/>
      <c r="CC56" s="226"/>
      <c r="CD56" s="226">
        <v>1</v>
      </c>
      <c r="CE56" s="226"/>
      <c r="CF56" s="226">
        <v>1</v>
      </c>
    </row>
    <row r="57" spans="1:84" ht="24" customHeight="1" x14ac:dyDescent="0.55000000000000004">
      <c r="A57" s="193">
        <v>48</v>
      </c>
      <c r="B57" s="193">
        <v>71020137</v>
      </c>
      <c r="C57" s="207" t="s">
        <v>308</v>
      </c>
      <c r="D57" s="207" t="s">
        <v>309</v>
      </c>
      <c r="E57" s="193" t="s">
        <v>293</v>
      </c>
      <c r="F57" s="193" t="s">
        <v>252</v>
      </c>
      <c r="G57" s="193" t="s">
        <v>201</v>
      </c>
      <c r="H57" s="213" t="s">
        <v>253</v>
      </c>
      <c r="I57" s="193"/>
      <c r="J57" s="214" t="s">
        <v>254</v>
      </c>
      <c r="K57" s="215" t="s">
        <v>255</v>
      </c>
      <c r="L57" s="216"/>
      <c r="M57" s="217">
        <f t="shared" si="0"/>
        <v>0</v>
      </c>
      <c r="N57" s="216"/>
      <c r="O57" s="217">
        <f t="shared" si="1"/>
        <v>0</v>
      </c>
      <c r="P57" s="216"/>
      <c r="Q57" s="217">
        <f t="shared" si="2"/>
        <v>0</v>
      </c>
      <c r="R57" s="202">
        <f t="shared" si="34"/>
        <v>0</v>
      </c>
      <c r="S57" s="218">
        <f t="shared" si="34"/>
        <v>0</v>
      </c>
      <c r="T57" s="216"/>
      <c r="U57" s="219">
        <f t="shared" si="4"/>
        <v>0</v>
      </c>
      <c r="V57" s="216"/>
      <c r="W57" s="219">
        <f t="shared" si="5"/>
        <v>0</v>
      </c>
      <c r="X57" s="216"/>
      <c r="Y57" s="219">
        <f t="shared" si="6"/>
        <v>0</v>
      </c>
      <c r="Z57" s="216"/>
      <c r="AA57" s="219">
        <f t="shared" si="7"/>
        <v>0</v>
      </c>
      <c r="AB57" s="216"/>
      <c r="AC57" s="219">
        <f t="shared" si="8"/>
        <v>0</v>
      </c>
      <c r="AD57" s="216"/>
      <c r="AE57" s="219">
        <f t="shared" si="9"/>
        <v>0</v>
      </c>
      <c r="AF57" s="202">
        <f t="shared" si="35"/>
        <v>0</v>
      </c>
      <c r="AG57" s="218">
        <f t="shared" si="35"/>
        <v>0</v>
      </c>
      <c r="AH57" s="216"/>
      <c r="AI57" s="220">
        <f t="shared" si="11"/>
        <v>0</v>
      </c>
      <c r="AJ57" s="216"/>
      <c r="AK57" s="220">
        <f t="shared" si="12"/>
        <v>0</v>
      </c>
      <c r="AL57" s="216"/>
      <c r="AM57" s="220">
        <f t="shared" si="13"/>
        <v>0</v>
      </c>
      <c r="AN57" s="216"/>
      <c r="AO57" s="220">
        <f t="shared" si="14"/>
        <v>0</v>
      </c>
      <c r="AP57" s="216"/>
      <c r="AQ57" s="220">
        <f t="shared" si="15"/>
        <v>0</v>
      </c>
      <c r="AR57" s="216"/>
      <c r="AS57" s="220">
        <f t="shared" si="16"/>
        <v>0</v>
      </c>
      <c r="AT57" s="200">
        <f t="shared" si="36"/>
        <v>0</v>
      </c>
      <c r="AU57" s="201">
        <f t="shared" si="36"/>
        <v>0</v>
      </c>
      <c r="AV57" s="229">
        <v>1</v>
      </c>
      <c r="AW57" s="192"/>
      <c r="AX57" s="192">
        <f>1-1</f>
        <v>0</v>
      </c>
      <c r="AY57" s="202">
        <f t="shared" si="18"/>
        <v>1</v>
      </c>
      <c r="AZ57" s="203">
        <f t="shared" si="19"/>
        <v>0</v>
      </c>
      <c r="BA57" s="203">
        <f t="shared" si="20"/>
        <v>0</v>
      </c>
      <c r="BB57" s="203">
        <v>0</v>
      </c>
      <c r="BC57" s="202">
        <f t="shared" si="37"/>
        <v>0</v>
      </c>
      <c r="BD57" s="221">
        <f t="shared" si="38"/>
        <v>1</v>
      </c>
      <c r="BE57" s="221">
        <f t="shared" si="39"/>
        <v>0</v>
      </c>
      <c r="BF57" s="221">
        <f t="shared" si="39"/>
        <v>0</v>
      </c>
      <c r="BG57" s="221">
        <f t="shared" si="39"/>
        <v>1</v>
      </c>
      <c r="BH57" s="222" t="e">
        <f t="shared" si="25"/>
        <v>#DIV/0!</v>
      </c>
      <c r="BI57" s="193">
        <v>1</v>
      </c>
      <c r="BJ57" s="193"/>
      <c r="BK57" s="209"/>
      <c r="BL57" s="209"/>
      <c r="BM57" s="221">
        <f t="shared" si="44"/>
        <v>0</v>
      </c>
      <c r="BN57" s="221">
        <f t="shared" si="27"/>
        <v>0</v>
      </c>
      <c r="BO57" s="221">
        <f t="shared" si="33"/>
        <v>0</v>
      </c>
      <c r="BP57" s="221">
        <f t="shared" si="40"/>
        <v>0</v>
      </c>
      <c r="BQ57" s="202">
        <f t="shared" si="41"/>
        <v>0</v>
      </c>
      <c r="BR57" s="202">
        <f t="shared" si="42"/>
        <v>0</v>
      </c>
      <c r="BS57" s="202">
        <f t="shared" si="42"/>
        <v>0</v>
      </c>
      <c r="BT57" s="204">
        <f t="shared" si="42"/>
        <v>0</v>
      </c>
      <c r="BU57" s="193"/>
      <c r="BV57" s="193"/>
      <c r="BW57" s="193"/>
      <c r="BX57" s="193"/>
      <c r="BY57" s="193"/>
      <c r="BZ57" s="223">
        <f t="shared" si="43"/>
        <v>0</v>
      </c>
      <c r="CA57" s="224">
        <f t="shared" si="32"/>
        <v>0</v>
      </c>
      <c r="CB57" s="226"/>
      <c r="CC57" s="226"/>
      <c r="CD57" s="226"/>
      <c r="CE57" s="226"/>
      <c r="CF57" s="226"/>
    </row>
    <row r="58" spans="1:84" ht="24.6" customHeight="1" x14ac:dyDescent="0.55000000000000004">
      <c r="A58" s="193">
        <v>49</v>
      </c>
      <c r="B58" s="193">
        <v>71020138</v>
      </c>
      <c r="C58" s="207" t="s">
        <v>310</v>
      </c>
      <c r="D58" s="207" t="s">
        <v>309</v>
      </c>
      <c r="E58" s="193" t="s">
        <v>293</v>
      </c>
      <c r="F58" s="193" t="s">
        <v>252</v>
      </c>
      <c r="G58" s="193" t="s">
        <v>201</v>
      </c>
      <c r="H58" s="213" t="s">
        <v>202</v>
      </c>
      <c r="I58" s="193"/>
      <c r="J58" s="214" t="s">
        <v>254</v>
      </c>
      <c r="K58" s="215" t="s">
        <v>255</v>
      </c>
      <c r="L58" s="216">
        <v>0</v>
      </c>
      <c r="M58" s="217">
        <f t="shared" si="0"/>
        <v>0</v>
      </c>
      <c r="N58" s="216">
        <v>16</v>
      </c>
      <c r="O58" s="217">
        <f t="shared" si="1"/>
        <v>1</v>
      </c>
      <c r="P58" s="216">
        <v>29</v>
      </c>
      <c r="Q58" s="217">
        <f t="shared" si="2"/>
        <v>1</v>
      </c>
      <c r="R58" s="202">
        <f t="shared" si="34"/>
        <v>45</v>
      </c>
      <c r="S58" s="218">
        <f t="shared" si="34"/>
        <v>2</v>
      </c>
      <c r="T58" s="216">
        <v>25</v>
      </c>
      <c r="U58" s="219">
        <f t="shared" si="4"/>
        <v>1</v>
      </c>
      <c r="V58" s="216">
        <v>23</v>
      </c>
      <c r="W58" s="219">
        <f t="shared" si="5"/>
        <v>1</v>
      </c>
      <c r="X58" s="216">
        <v>36</v>
      </c>
      <c r="Y58" s="219">
        <f t="shared" si="6"/>
        <v>1</v>
      </c>
      <c r="Z58" s="216">
        <v>23</v>
      </c>
      <c r="AA58" s="219">
        <f t="shared" si="7"/>
        <v>1</v>
      </c>
      <c r="AB58" s="216">
        <v>32</v>
      </c>
      <c r="AC58" s="219">
        <f t="shared" si="8"/>
        <v>1</v>
      </c>
      <c r="AD58" s="216">
        <v>32</v>
      </c>
      <c r="AE58" s="219">
        <f t="shared" si="9"/>
        <v>1</v>
      </c>
      <c r="AF58" s="202">
        <f t="shared" si="35"/>
        <v>171</v>
      </c>
      <c r="AG58" s="218">
        <f t="shared" si="35"/>
        <v>6</v>
      </c>
      <c r="AH58" s="216">
        <v>33</v>
      </c>
      <c r="AI58" s="220">
        <f t="shared" si="11"/>
        <v>1</v>
      </c>
      <c r="AJ58" s="216">
        <v>17</v>
      </c>
      <c r="AK58" s="220">
        <f t="shared" si="12"/>
        <v>1</v>
      </c>
      <c r="AL58" s="216">
        <v>13</v>
      </c>
      <c r="AM58" s="220">
        <f t="shared" si="13"/>
        <v>1</v>
      </c>
      <c r="AN58" s="216">
        <v>0</v>
      </c>
      <c r="AO58" s="220">
        <f t="shared" si="14"/>
        <v>0</v>
      </c>
      <c r="AP58" s="216">
        <v>0</v>
      </c>
      <c r="AQ58" s="220">
        <f t="shared" si="15"/>
        <v>0</v>
      </c>
      <c r="AR58" s="216">
        <v>0</v>
      </c>
      <c r="AS58" s="220">
        <f t="shared" si="16"/>
        <v>0</v>
      </c>
      <c r="AT58" s="200">
        <f t="shared" si="36"/>
        <v>279</v>
      </c>
      <c r="AU58" s="201">
        <f t="shared" si="36"/>
        <v>11</v>
      </c>
      <c r="AV58" s="192">
        <v>1</v>
      </c>
      <c r="AW58" s="192">
        <v>1</v>
      </c>
      <c r="AX58" s="192">
        <v>14</v>
      </c>
      <c r="AY58" s="202">
        <f t="shared" si="18"/>
        <v>16</v>
      </c>
      <c r="AZ58" s="203">
        <f t="shared" si="19"/>
        <v>1</v>
      </c>
      <c r="BA58" s="203">
        <f t="shared" si="20"/>
        <v>1</v>
      </c>
      <c r="BB58" s="203">
        <f t="shared" ref="BB58:BB80" si="45">IF(AND(AT58&lt;=119,AF58+R58&gt;0,R58+AF58&lt;=40),"กรอก",ROUND((IF(AT58&lt;1,0,IF(AND(AT58&lt;=119,R58+AF58&lt;=80,R58+AF58&gt;40),6,IF(AND(AT58&lt;=119,R58+AF58&lt;=119,R58+AF58&gt;80),8,((S58*20)/20)+((AG58*25)/20)))))+SUM(AI58,AK58,AM58)*30/20+(SUM(AO58,AQ58,AS58)*35)/20,0))</f>
        <v>14</v>
      </c>
      <c r="BC58" s="202">
        <f t="shared" si="37"/>
        <v>16</v>
      </c>
      <c r="BD58" s="221">
        <f t="shared" si="38"/>
        <v>0</v>
      </c>
      <c r="BE58" s="221">
        <f t="shared" si="39"/>
        <v>0</v>
      </c>
      <c r="BF58" s="221">
        <f t="shared" si="39"/>
        <v>0</v>
      </c>
      <c r="BG58" s="221">
        <f t="shared" si="39"/>
        <v>0</v>
      </c>
      <c r="BH58" s="222">
        <f t="shared" si="25"/>
        <v>0</v>
      </c>
      <c r="BI58" s="193"/>
      <c r="BJ58" s="193"/>
      <c r="BK58" s="209"/>
      <c r="BL58" s="209"/>
      <c r="BM58" s="221">
        <f t="shared" si="44"/>
        <v>1</v>
      </c>
      <c r="BN58" s="221">
        <f t="shared" si="27"/>
        <v>1</v>
      </c>
      <c r="BO58" s="221">
        <f t="shared" si="33"/>
        <v>14</v>
      </c>
      <c r="BP58" s="221">
        <f t="shared" si="40"/>
        <v>16</v>
      </c>
      <c r="BQ58" s="202">
        <f t="shared" si="41"/>
        <v>0</v>
      </c>
      <c r="BR58" s="202">
        <f t="shared" si="42"/>
        <v>0</v>
      </c>
      <c r="BS58" s="202">
        <f t="shared" si="42"/>
        <v>0</v>
      </c>
      <c r="BT58" s="204">
        <f t="shared" si="42"/>
        <v>0</v>
      </c>
      <c r="BU58" s="193"/>
      <c r="BV58" s="193">
        <v>1</v>
      </c>
      <c r="BW58" s="193"/>
      <c r="BX58" s="193"/>
      <c r="BY58" s="193"/>
      <c r="BZ58" s="223">
        <f t="shared" si="43"/>
        <v>15</v>
      </c>
      <c r="CA58" s="224">
        <f t="shared" si="32"/>
        <v>1</v>
      </c>
      <c r="CB58" s="227"/>
      <c r="CC58" s="226">
        <v>1</v>
      </c>
      <c r="CD58" s="226"/>
      <c r="CE58" s="226"/>
      <c r="CF58" s="226">
        <v>1</v>
      </c>
    </row>
    <row r="59" spans="1:84" ht="24" customHeight="1" x14ac:dyDescent="0.55000000000000004">
      <c r="A59" s="193">
        <v>50</v>
      </c>
      <c r="B59" s="193">
        <v>71020139</v>
      </c>
      <c r="C59" s="207" t="s">
        <v>311</v>
      </c>
      <c r="D59" s="207" t="s">
        <v>309</v>
      </c>
      <c r="E59" s="193" t="s">
        <v>293</v>
      </c>
      <c r="F59" s="193" t="s">
        <v>252</v>
      </c>
      <c r="G59" s="193" t="s">
        <v>201</v>
      </c>
      <c r="H59" s="213" t="s">
        <v>253</v>
      </c>
      <c r="I59" s="193"/>
      <c r="J59" s="214" t="s">
        <v>254</v>
      </c>
      <c r="K59" s="215" t="s">
        <v>255</v>
      </c>
      <c r="L59" s="216">
        <v>0</v>
      </c>
      <c r="M59" s="217">
        <f t="shared" si="0"/>
        <v>0</v>
      </c>
      <c r="N59" s="216">
        <v>11</v>
      </c>
      <c r="O59" s="217">
        <f t="shared" si="1"/>
        <v>1</v>
      </c>
      <c r="P59" s="216">
        <v>5</v>
      </c>
      <c r="Q59" s="217">
        <f t="shared" si="2"/>
        <v>1</v>
      </c>
      <c r="R59" s="202">
        <f t="shared" si="34"/>
        <v>16</v>
      </c>
      <c r="S59" s="218">
        <f t="shared" si="34"/>
        <v>2</v>
      </c>
      <c r="T59" s="216">
        <v>13</v>
      </c>
      <c r="U59" s="219">
        <f t="shared" si="4"/>
        <v>1</v>
      </c>
      <c r="V59" s="216">
        <v>16</v>
      </c>
      <c r="W59" s="219">
        <f t="shared" si="5"/>
        <v>1</v>
      </c>
      <c r="X59" s="216">
        <v>10</v>
      </c>
      <c r="Y59" s="219">
        <f t="shared" si="6"/>
        <v>1</v>
      </c>
      <c r="Z59" s="216">
        <v>11</v>
      </c>
      <c r="AA59" s="219">
        <f t="shared" si="7"/>
        <v>1</v>
      </c>
      <c r="AB59" s="216">
        <v>7</v>
      </c>
      <c r="AC59" s="219">
        <f t="shared" si="8"/>
        <v>1</v>
      </c>
      <c r="AD59" s="216">
        <v>21</v>
      </c>
      <c r="AE59" s="219">
        <f t="shared" si="9"/>
        <v>1</v>
      </c>
      <c r="AF59" s="202">
        <f t="shared" si="35"/>
        <v>78</v>
      </c>
      <c r="AG59" s="218">
        <f t="shared" si="35"/>
        <v>6</v>
      </c>
      <c r="AH59" s="216">
        <v>0</v>
      </c>
      <c r="AI59" s="220">
        <f t="shared" si="11"/>
        <v>0</v>
      </c>
      <c r="AJ59" s="216">
        <v>0</v>
      </c>
      <c r="AK59" s="220">
        <f t="shared" si="12"/>
        <v>0</v>
      </c>
      <c r="AL59" s="216">
        <v>0</v>
      </c>
      <c r="AM59" s="220">
        <f t="shared" si="13"/>
        <v>0</v>
      </c>
      <c r="AN59" s="216">
        <v>0</v>
      </c>
      <c r="AO59" s="220">
        <f t="shared" si="14"/>
        <v>0</v>
      </c>
      <c r="AP59" s="216">
        <v>0</v>
      </c>
      <c r="AQ59" s="220">
        <f t="shared" si="15"/>
        <v>0</v>
      </c>
      <c r="AR59" s="216">
        <v>0</v>
      </c>
      <c r="AS59" s="220">
        <f t="shared" si="16"/>
        <v>0</v>
      </c>
      <c r="AT59" s="200">
        <f t="shared" si="36"/>
        <v>94</v>
      </c>
      <c r="AU59" s="201">
        <f t="shared" si="36"/>
        <v>8</v>
      </c>
      <c r="AV59" s="192">
        <v>1</v>
      </c>
      <c r="AW59" s="192"/>
      <c r="AX59" s="192">
        <v>9</v>
      </c>
      <c r="AY59" s="202">
        <f t="shared" si="18"/>
        <v>10</v>
      </c>
      <c r="AZ59" s="203">
        <f t="shared" si="19"/>
        <v>1</v>
      </c>
      <c r="BA59" s="203">
        <f t="shared" si="20"/>
        <v>0</v>
      </c>
      <c r="BB59" s="203">
        <f t="shared" si="45"/>
        <v>8</v>
      </c>
      <c r="BC59" s="202">
        <f t="shared" si="37"/>
        <v>9</v>
      </c>
      <c r="BD59" s="221">
        <f t="shared" si="38"/>
        <v>0</v>
      </c>
      <c r="BE59" s="221">
        <f t="shared" si="39"/>
        <v>0</v>
      </c>
      <c r="BF59" s="221">
        <f t="shared" si="39"/>
        <v>1</v>
      </c>
      <c r="BG59" s="221">
        <f t="shared" si="39"/>
        <v>1</v>
      </c>
      <c r="BH59" s="222">
        <f t="shared" si="25"/>
        <v>11.111111111111111</v>
      </c>
      <c r="BI59" s="193"/>
      <c r="BJ59" s="193">
        <v>1</v>
      </c>
      <c r="BK59" s="209"/>
      <c r="BL59" s="209"/>
      <c r="BM59" s="221">
        <f t="shared" si="44"/>
        <v>1</v>
      </c>
      <c r="BN59" s="221">
        <f t="shared" si="27"/>
        <v>0</v>
      </c>
      <c r="BO59" s="221">
        <f t="shared" si="33"/>
        <v>8</v>
      </c>
      <c r="BP59" s="221">
        <f t="shared" si="40"/>
        <v>9</v>
      </c>
      <c r="BQ59" s="202">
        <f t="shared" si="41"/>
        <v>0</v>
      </c>
      <c r="BR59" s="202">
        <f t="shared" si="42"/>
        <v>0</v>
      </c>
      <c r="BS59" s="202">
        <f t="shared" si="42"/>
        <v>0</v>
      </c>
      <c r="BT59" s="204">
        <f t="shared" si="42"/>
        <v>0</v>
      </c>
      <c r="BU59" s="193"/>
      <c r="BV59" s="193"/>
      <c r="BW59" s="193"/>
      <c r="BX59" s="193"/>
      <c r="BY59" s="193"/>
      <c r="BZ59" s="223">
        <f t="shared" si="43"/>
        <v>8</v>
      </c>
      <c r="CA59" s="224">
        <f t="shared" si="32"/>
        <v>0</v>
      </c>
      <c r="CB59" s="227"/>
      <c r="CC59" s="226"/>
      <c r="CD59" s="226">
        <v>1</v>
      </c>
      <c r="CE59" s="226"/>
      <c r="CF59" s="226">
        <v>1</v>
      </c>
    </row>
    <row r="60" spans="1:84" ht="24" customHeight="1" x14ac:dyDescent="0.55000000000000004">
      <c r="A60" s="193">
        <v>51</v>
      </c>
      <c r="B60" s="193">
        <v>71020140</v>
      </c>
      <c r="C60" s="207" t="s">
        <v>312</v>
      </c>
      <c r="D60" s="207" t="s">
        <v>309</v>
      </c>
      <c r="E60" s="193" t="s">
        <v>293</v>
      </c>
      <c r="F60" s="193" t="s">
        <v>252</v>
      </c>
      <c r="G60" s="193" t="s">
        <v>201</v>
      </c>
      <c r="H60" s="213" t="s">
        <v>202</v>
      </c>
      <c r="I60" s="193"/>
      <c r="J60" s="214" t="s">
        <v>254</v>
      </c>
      <c r="K60" s="215" t="s">
        <v>255</v>
      </c>
      <c r="L60" s="216">
        <v>10</v>
      </c>
      <c r="M60" s="217">
        <f t="shared" si="0"/>
        <v>1</v>
      </c>
      <c r="N60" s="216">
        <v>23</v>
      </c>
      <c r="O60" s="217">
        <f t="shared" si="1"/>
        <v>1</v>
      </c>
      <c r="P60" s="216">
        <v>19</v>
      </c>
      <c r="Q60" s="217">
        <f t="shared" si="2"/>
        <v>1</v>
      </c>
      <c r="R60" s="202">
        <f t="shared" si="34"/>
        <v>52</v>
      </c>
      <c r="S60" s="218">
        <f t="shared" si="34"/>
        <v>3</v>
      </c>
      <c r="T60" s="216">
        <v>24</v>
      </c>
      <c r="U60" s="219">
        <f t="shared" si="4"/>
        <v>1</v>
      </c>
      <c r="V60" s="216">
        <v>24</v>
      </c>
      <c r="W60" s="219">
        <f t="shared" si="5"/>
        <v>1</v>
      </c>
      <c r="X60" s="216">
        <v>27</v>
      </c>
      <c r="Y60" s="219">
        <f t="shared" si="6"/>
        <v>1</v>
      </c>
      <c r="Z60" s="216">
        <v>19</v>
      </c>
      <c r="AA60" s="219">
        <f t="shared" si="7"/>
        <v>1</v>
      </c>
      <c r="AB60" s="216">
        <v>15</v>
      </c>
      <c r="AC60" s="219">
        <f t="shared" si="8"/>
        <v>1</v>
      </c>
      <c r="AD60" s="216">
        <v>24</v>
      </c>
      <c r="AE60" s="219">
        <f t="shared" si="9"/>
        <v>1</v>
      </c>
      <c r="AF60" s="202">
        <f t="shared" si="35"/>
        <v>133</v>
      </c>
      <c r="AG60" s="218">
        <f t="shared" si="35"/>
        <v>6</v>
      </c>
      <c r="AH60" s="216">
        <v>23</v>
      </c>
      <c r="AI60" s="220">
        <f t="shared" si="11"/>
        <v>1</v>
      </c>
      <c r="AJ60" s="216">
        <v>17</v>
      </c>
      <c r="AK60" s="220">
        <f t="shared" si="12"/>
        <v>1</v>
      </c>
      <c r="AL60" s="216">
        <v>6</v>
      </c>
      <c r="AM60" s="220">
        <f t="shared" si="13"/>
        <v>1</v>
      </c>
      <c r="AN60" s="216">
        <v>0</v>
      </c>
      <c r="AO60" s="220">
        <f t="shared" si="14"/>
        <v>0</v>
      </c>
      <c r="AP60" s="216">
        <v>0</v>
      </c>
      <c r="AQ60" s="220">
        <f t="shared" si="15"/>
        <v>0</v>
      </c>
      <c r="AR60" s="216">
        <v>0</v>
      </c>
      <c r="AS60" s="220">
        <f t="shared" si="16"/>
        <v>0</v>
      </c>
      <c r="AT60" s="200">
        <f t="shared" si="36"/>
        <v>231</v>
      </c>
      <c r="AU60" s="201">
        <f t="shared" si="36"/>
        <v>12</v>
      </c>
      <c r="AV60" s="192">
        <v>1</v>
      </c>
      <c r="AW60" s="192"/>
      <c r="AX60" s="192">
        <v>15</v>
      </c>
      <c r="AY60" s="202">
        <f t="shared" si="18"/>
        <v>16</v>
      </c>
      <c r="AZ60" s="203">
        <f t="shared" si="19"/>
        <v>1</v>
      </c>
      <c r="BA60" s="203">
        <f t="shared" si="20"/>
        <v>1</v>
      </c>
      <c r="BB60" s="203">
        <f t="shared" si="45"/>
        <v>15</v>
      </c>
      <c r="BC60" s="202">
        <f t="shared" si="37"/>
        <v>17</v>
      </c>
      <c r="BD60" s="221">
        <f t="shared" si="38"/>
        <v>0</v>
      </c>
      <c r="BE60" s="221">
        <f t="shared" si="39"/>
        <v>-1</v>
      </c>
      <c r="BF60" s="221">
        <f t="shared" si="39"/>
        <v>0</v>
      </c>
      <c r="BG60" s="221">
        <f t="shared" si="39"/>
        <v>-1</v>
      </c>
      <c r="BH60" s="222">
        <f t="shared" si="25"/>
        <v>-5.8823529411764701</v>
      </c>
      <c r="BI60" s="193"/>
      <c r="BJ60" s="193"/>
      <c r="BK60" s="209"/>
      <c r="BL60" s="209"/>
      <c r="BM60" s="221">
        <f t="shared" si="44"/>
        <v>1</v>
      </c>
      <c r="BN60" s="221">
        <f t="shared" si="27"/>
        <v>0</v>
      </c>
      <c r="BO60" s="221">
        <f t="shared" si="33"/>
        <v>15</v>
      </c>
      <c r="BP60" s="221">
        <f t="shared" si="40"/>
        <v>16</v>
      </c>
      <c r="BQ60" s="202">
        <f t="shared" si="41"/>
        <v>0</v>
      </c>
      <c r="BR60" s="202">
        <f t="shared" si="42"/>
        <v>-1</v>
      </c>
      <c r="BS60" s="202">
        <f t="shared" si="42"/>
        <v>0</v>
      </c>
      <c r="BT60" s="204">
        <f t="shared" si="42"/>
        <v>-1</v>
      </c>
      <c r="BU60" s="193"/>
      <c r="BV60" s="193"/>
      <c r="BW60" s="193"/>
      <c r="BX60" s="193"/>
      <c r="BY60" s="193"/>
      <c r="BZ60" s="223">
        <f t="shared" si="43"/>
        <v>15</v>
      </c>
      <c r="CA60" s="224">
        <f t="shared" si="32"/>
        <v>0</v>
      </c>
      <c r="CB60" s="226"/>
      <c r="CC60" s="226"/>
      <c r="CD60" s="226"/>
      <c r="CE60" s="226"/>
      <c r="CF60" s="226">
        <v>1</v>
      </c>
    </row>
    <row r="61" spans="1:84" ht="24" customHeight="1" x14ac:dyDescent="0.55000000000000004">
      <c r="A61" s="193">
        <v>52</v>
      </c>
      <c r="B61" s="193">
        <v>71020141</v>
      </c>
      <c r="C61" s="207" t="s">
        <v>313</v>
      </c>
      <c r="D61" s="207" t="s">
        <v>309</v>
      </c>
      <c r="E61" s="193" t="s">
        <v>293</v>
      </c>
      <c r="F61" s="193" t="s">
        <v>252</v>
      </c>
      <c r="G61" s="193" t="s">
        <v>201</v>
      </c>
      <c r="H61" s="213" t="s">
        <v>253</v>
      </c>
      <c r="I61" s="193"/>
      <c r="J61" s="214" t="s">
        <v>254</v>
      </c>
      <c r="K61" s="215" t="s">
        <v>255</v>
      </c>
      <c r="L61" s="216">
        <v>0</v>
      </c>
      <c r="M61" s="217">
        <f t="shared" si="0"/>
        <v>0</v>
      </c>
      <c r="N61" s="216">
        <v>15</v>
      </c>
      <c r="O61" s="217">
        <f t="shared" si="1"/>
        <v>1</v>
      </c>
      <c r="P61" s="216">
        <v>17</v>
      </c>
      <c r="Q61" s="217">
        <f t="shared" si="2"/>
        <v>1</v>
      </c>
      <c r="R61" s="202">
        <f t="shared" si="34"/>
        <v>32</v>
      </c>
      <c r="S61" s="218">
        <f t="shared" si="34"/>
        <v>2</v>
      </c>
      <c r="T61" s="216">
        <v>21</v>
      </c>
      <c r="U61" s="219">
        <f t="shared" si="4"/>
        <v>1</v>
      </c>
      <c r="V61" s="216">
        <v>14</v>
      </c>
      <c r="W61" s="219">
        <f t="shared" si="5"/>
        <v>1</v>
      </c>
      <c r="X61" s="216">
        <v>15</v>
      </c>
      <c r="Y61" s="219">
        <f t="shared" si="6"/>
        <v>1</v>
      </c>
      <c r="Z61" s="216">
        <v>16</v>
      </c>
      <c r="AA61" s="219">
        <f t="shared" si="7"/>
        <v>1</v>
      </c>
      <c r="AB61" s="216">
        <v>15</v>
      </c>
      <c r="AC61" s="219">
        <f t="shared" si="8"/>
        <v>1</v>
      </c>
      <c r="AD61" s="216">
        <v>12</v>
      </c>
      <c r="AE61" s="219">
        <f t="shared" si="9"/>
        <v>1</v>
      </c>
      <c r="AF61" s="202">
        <f t="shared" si="35"/>
        <v>93</v>
      </c>
      <c r="AG61" s="218">
        <f t="shared" si="35"/>
        <v>6</v>
      </c>
      <c r="AH61" s="216">
        <v>0</v>
      </c>
      <c r="AI61" s="220">
        <f t="shared" si="11"/>
        <v>0</v>
      </c>
      <c r="AJ61" s="216">
        <v>0</v>
      </c>
      <c r="AK61" s="220">
        <f t="shared" si="12"/>
        <v>0</v>
      </c>
      <c r="AL61" s="216">
        <v>0</v>
      </c>
      <c r="AM61" s="220">
        <f t="shared" si="13"/>
        <v>0</v>
      </c>
      <c r="AN61" s="216">
        <v>0</v>
      </c>
      <c r="AO61" s="220">
        <f t="shared" si="14"/>
        <v>0</v>
      </c>
      <c r="AP61" s="216">
        <v>0</v>
      </c>
      <c r="AQ61" s="220">
        <f t="shared" si="15"/>
        <v>0</v>
      </c>
      <c r="AR61" s="216">
        <v>0</v>
      </c>
      <c r="AS61" s="220">
        <f t="shared" si="16"/>
        <v>0</v>
      </c>
      <c r="AT61" s="200">
        <f t="shared" si="36"/>
        <v>125</v>
      </c>
      <c r="AU61" s="201">
        <f t="shared" si="36"/>
        <v>8</v>
      </c>
      <c r="AV61" s="192">
        <v>1</v>
      </c>
      <c r="AW61" s="192"/>
      <c r="AX61" s="192">
        <v>10</v>
      </c>
      <c r="AY61" s="202">
        <f t="shared" si="18"/>
        <v>11</v>
      </c>
      <c r="AZ61" s="203">
        <f t="shared" si="19"/>
        <v>1</v>
      </c>
      <c r="BA61" s="203">
        <f t="shared" si="20"/>
        <v>1</v>
      </c>
      <c r="BB61" s="203">
        <f t="shared" si="45"/>
        <v>10</v>
      </c>
      <c r="BC61" s="202">
        <f t="shared" si="37"/>
        <v>12</v>
      </c>
      <c r="BD61" s="221">
        <f t="shared" si="38"/>
        <v>0</v>
      </c>
      <c r="BE61" s="221">
        <f t="shared" si="39"/>
        <v>-1</v>
      </c>
      <c r="BF61" s="221">
        <f t="shared" si="39"/>
        <v>0</v>
      </c>
      <c r="BG61" s="221">
        <f t="shared" si="39"/>
        <v>-1</v>
      </c>
      <c r="BH61" s="222">
        <f t="shared" si="25"/>
        <v>-8.3333333333333321</v>
      </c>
      <c r="BI61" s="193"/>
      <c r="BJ61" s="193"/>
      <c r="BK61" s="209"/>
      <c r="BL61" s="209"/>
      <c r="BM61" s="221">
        <f t="shared" si="44"/>
        <v>1</v>
      </c>
      <c r="BN61" s="221">
        <f t="shared" si="27"/>
        <v>0</v>
      </c>
      <c r="BO61" s="221">
        <f t="shared" si="33"/>
        <v>10</v>
      </c>
      <c r="BP61" s="221">
        <f t="shared" si="40"/>
        <v>11</v>
      </c>
      <c r="BQ61" s="202">
        <f t="shared" si="41"/>
        <v>0</v>
      </c>
      <c r="BR61" s="202">
        <f t="shared" si="42"/>
        <v>-1</v>
      </c>
      <c r="BS61" s="202">
        <f t="shared" si="42"/>
        <v>0</v>
      </c>
      <c r="BT61" s="204">
        <f t="shared" si="42"/>
        <v>-1</v>
      </c>
      <c r="BU61" s="193"/>
      <c r="BV61" s="193"/>
      <c r="BW61" s="193"/>
      <c r="BX61" s="193"/>
      <c r="BY61" s="193"/>
      <c r="BZ61" s="223">
        <f t="shared" si="43"/>
        <v>10</v>
      </c>
      <c r="CA61" s="224">
        <f t="shared" si="32"/>
        <v>0</v>
      </c>
      <c r="CB61" s="227"/>
      <c r="CC61" s="226"/>
      <c r="CD61" s="226">
        <v>1</v>
      </c>
      <c r="CE61" s="226">
        <v>1</v>
      </c>
      <c r="CF61" s="226">
        <v>1</v>
      </c>
    </row>
    <row r="62" spans="1:84" ht="24" customHeight="1" x14ac:dyDescent="0.55000000000000004">
      <c r="A62" s="193">
        <v>53</v>
      </c>
      <c r="B62" s="193">
        <v>71020142</v>
      </c>
      <c r="C62" s="207" t="s">
        <v>314</v>
      </c>
      <c r="D62" s="207" t="s">
        <v>309</v>
      </c>
      <c r="E62" s="193" t="s">
        <v>293</v>
      </c>
      <c r="F62" s="193" t="s">
        <v>252</v>
      </c>
      <c r="G62" s="193" t="s">
        <v>201</v>
      </c>
      <c r="H62" s="213" t="s">
        <v>202</v>
      </c>
      <c r="I62" s="193"/>
      <c r="J62" s="214" t="s">
        <v>254</v>
      </c>
      <c r="K62" s="215" t="s">
        <v>255</v>
      </c>
      <c r="L62" s="216">
        <v>0</v>
      </c>
      <c r="M62" s="217">
        <f t="shared" si="0"/>
        <v>0</v>
      </c>
      <c r="N62" s="216">
        <v>16</v>
      </c>
      <c r="O62" s="217">
        <f t="shared" si="1"/>
        <v>1</v>
      </c>
      <c r="P62" s="216">
        <v>11</v>
      </c>
      <c r="Q62" s="217">
        <f t="shared" si="2"/>
        <v>1</v>
      </c>
      <c r="R62" s="202">
        <f t="shared" si="34"/>
        <v>27</v>
      </c>
      <c r="S62" s="218">
        <f t="shared" si="34"/>
        <v>2</v>
      </c>
      <c r="T62" s="216">
        <v>17</v>
      </c>
      <c r="U62" s="219">
        <f t="shared" si="4"/>
        <v>1</v>
      </c>
      <c r="V62" s="216">
        <v>14</v>
      </c>
      <c r="W62" s="219">
        <f t="shared" si="5"/>
        <v>1</v>
      </c>
      <c r="X62" s="216">
        <v>12</v>
      </c>
      <c r="Y62" s="219">
        <f t="shared" si="6"/>
        <v>1</v>
      </c>
      <c r="Z62" s="216">
        <v>7</v>
      </c>
      <c r="AA62" s="219">
        <f t="shared" si="7"/>
        <v>1</v>
      </c>
      <c r="AB62" s="216">
        <v>20</v>
      </c>
      <c r="AC62" s="219">
        <f t="shared" si="8"/>
        <v>1</v>
      </c>
      <c r="AD62" s="216">
        <v>16</v>
      </c>
      <c r="AE62" s="219">
        <f t="shared" si="9"/>
        <v>1</v>
      </c>
      <c r="AF62" s="202">
        <f t="shared" si="35"/>
        <v>86</v>
      </c>
      <c r="AG62" s="218">
        <f t="shared" si="35"/>
        <v>6</v>
      </c>
      <c r="AH62" s="216">
        <v>9</v>
      </c>
      <c r="AI62" s="220">
        <f t="shared" si="11"/>
        <v>1</v>
      </c>
      <c r="AJ62" s="216">
        <v>8</v>
      </c>
      <c r="AK62" s="220">
        <f t="shared" si="12"/>
        <v>1</v>
      </c>
      <c r="AL62" s="216">
        <v>11</v>
      </c>
      <c r="AM62" s="220">
        <f t="shared" si="13"/>
        <v>1</v>
      </c>
      <c r="AN62" s="216">
        <v>0</v>
      </c>
      <c r="AO62" s="220">
        <f t="shared" si="14"/>
        <v>0</v>
      </c>
      <c r="AP62" s="216">
        <v>0</v>
      </c>
      <c r="AQ62" s="220">
        <f t="shared" si="15"/>
        <v>0</v>
      </c>
      <c r="AR62" s="216">
        <v>0</v>
      </c>
      <c r="AS62" s="220">
        <f t="shared" si="16"/>
        <v>0</v>
      </c>
      <c r="AT62" s="200">
        <f t="shared" si="36"/>
        <v>141</v>
      </c>
      <c r="AU62" s="201">
        <f t="shared" si="36"/>
        <v>11</v>
      </c>
      <c r="AV62" s="192">
        <v>1</v>
      </c>
      <c r="AW62" s="192"/>
      <c r="AX62" s="192">
        <v>14</v>
      </c>
      <c r="AY62" s="202">
        <f t="shared" si="18"/>
        <v>15</v>
      </c>
      <c r="AZ62" s="203">
        <f t="shared" si="19"/>
        <v>1</v>
      </c>
      <c r="BA62" s="203">
        <f t="shared" si="20"/>
        <v>1</v>
      </c>
      <c r="BB62" s="203">
        <f t="shared" si="45"/>
        <v>14</v>
      </c>
      <c r="BC62" s="202">
        <f t="shared" si="37"/>
        <v>16</v>
      </c>
      <c r="BD62" s="221">
        <f t="shared" si="38"/>
        <v>0</v>
      </c>
      <c r="BE62" s="221">
        <f t="shared" si="39"/>
        <v>-1</v>
      </c>
      <c r="BF62" s="221">
        <f t="shared" si="39"/>
        <v>0</v>
      </c>
      <c r="BG62" s="221">
        <f t="shared" si="39"/>
        <v>-1</v>
      </c>
      <c r="BH62" s="222">
        <f t="shared" si="25"/>
        <v>-6.25</v>
      </c>
      <c r="BI62" s="193"/>
      <c r="BJ62" s="193"/>
      <c r="BK62" s="209"/>
      <c r="BL62" s="209"/>
      <c r="BM62" s="221">
        <f t="shared" si="44"/>
        <v>1</v>
      </c>
      <c r="BN62" s="221">
        <f t="shared" si="27"/>
        <v>0</v>
      </c>
      <c r="BO62" s="221">
        <f t="shared" si="33"/>
        <v>14</v>
      </c>
      <c r="BP62" s="221">
        <f t="shared" si="40"/>
        <v>15</v>
      </c>
      <c r="BQ62" s="202">
        <f t="shared" si="41"/>
        <v>0</v>
      </c>
      <c r="BR62" s="202">
        <f t="shared" si="42"/>
        <v>-1</v>
      </c>
      <c r="BS62" s="202">
        <f t="shared" si="42"/>
        <v>0</v>
      </c>
      <c r="BT62" s="204">
        <f t="shared" si="42"/>
        <v>-1</v>
      </c>
      <c r="BU62" s="193"/>
      <c r="BV62" s="193"/>
      <c r="BW62" s="193"/>
      <c r="BX62" s="193"/>
      <c r="BY62" s="193"/>
      <c r="BZ62" s="223">
        <f t="shared" si="43"/>
        <v>14</v>
      </c>
      <c r="CA62" s="224">
        <f t="shared" si="32"/>
        <v>0</v>
      </c>
      <c r="CB62" s="227"/>
      <c r="CC62" s="226">
        <v>1</v>
      </c>
      <c r="CD62" s="226"/>
      <c r="CE62" s="226"/>
      <c r="CF62" s="226">
        <v>1</v>
      </c>
    </row>
    <row r="63" spans="1:84" ht="24" customHeight="1" x14ac:dyDescent="0.55000000000000004">
      <c r="A63" s="193">
        <v>54</v>
      </c>
      <c r="B63" s="193">
        <v>71020143</v>
      </c>
      <c r="C63" s="207" t="s">
        <v>315</v>
      </c>
      <c r="D63" s="207" t="s">
        <v>309</v>
      </c>
      <c r="E63" s="193" t="s">
        <v>293</v>
      </c>
      <c r="F63" s="193" t="s">
        <v>252</v>
      </c>
      <c r="G63" s="193" t="s">
        <v>201</v>
      </c>
      <c r="H63" s="213" t="s">
        <v>253</v>
      </c>
      <c r="I63" s="193"/>
      <c r="J63" s="214" t="s">
        <v>254</v>
      </c>
      <c r="K63" s="215" t="s">
        <v>255</v>
      </c>
      <c r="L63" s="216">
        <v>9</v>
      </c>
      <c r="M63" s="217">
        <f t="shared" si="0"/>
        <v>1</v>
      </c>
      <c r="N63" s="216">
        <v>3</v>
      </c>
      <c r="O63" s="217">
        <f t="shared" si="1"/>
        <v>1</v>
      </c>
      <c r="P63" s="216">
        <v>5</v>
      </c>
      <c r="Q63" s="217">
        <f t="shared" si="2"/>
        <v>1</v>
      </c>
      <c r="R63" s="202">
        <f t="shared" si="34"/>
        <v>17</v>
      </c>
      <c r="S63" s="218">
        <f t="shared" si="34"/>
        <v>3</v>
      </c>
      <c r="T63" s="216">
        <v>10</v>
      </c>
      <c r="U63" s="219">
        <f t="shared" si="4"/>
        <v>1</v>
      </c>
      <c r="V63" s="216">
        <v>6</v>
      </c>
      <c r="W63" s="219">
        <f t="shared" si="5"/>
        <v>1</v>
      </c>
      <c r="X63" s="216">
        <v>2</v>
      </c>
      <c r="Y63" s="219">
        <f t="shared" si="6"/>
        <v>1</v>
      </c>
      <c r="Z63" s="216">
        <v>7</v>
      </c>
      <c r="AA63" s="219">
        <f t="shared" si="7"/>
        <v>1</v>
      </c>
      <c r="AB63" s="216">
        <v>2</v>
      </c>
      <c r="AC63" s="219">
        <f t="shared" si="8"/>
        <v>1</v>
      </c>
      <c r="AD63" s="216">
        <v>1</v>
      </c>
      <c r="AE63" s="219">
        <f t="shared" si="9"/>
        <v>1</v>
      </c>
      <c r="AF63" s="202">
        <f t="shared" si="35"/>
        <v>28</v>
      </c>
      <c r="AG63" s="218">
        <f t="shared" si="35"/>
        <v>6</v>
      </c>
      <c r="AH63" s="216">
        <v>0</v>
      </c>
      <c r="AI63" s="220">
        <f t="shared" si="11"/>
        <v>0</v>
      </c>
      <c r="AJ63" s="216">
        <v>0</v>
      </c>
      <c r="AK63" s="220">
        <f t="shared" si="12"/>
        <v>0</v>
      </c>
      <c r="AL63" s="216">
        <v>0</v>
      </c>
      <c r="AM63" s="220">
        <f t="shared" si="13"/>
        <v>0</v>
      </c>
      <c r="AN63" s="216">
        <v>0</v>
      </c>
      <c r="AO63" s="220">
        <f t="shared" si="14"/>
        <v>0</v>
      </c>
      <c r="AP63" s="216">
        <v>0</v>
      </c>
      <c r="AQ63" s="220">
        <f t="shared" si="15"/>
        <v>0</v>
      </c>
      <c r="AR63" s="216">
        <v>0</v>
      </c>
      <c r="AS63" s="220">
        <f t="shared" si="16"/>
        <v>0</v>
      </c>
      <c r="AT63" s="200">
        <f t="shared" si="36"/>
        <v>45</v>
      </c>
      <c r="AU63" s="201">
        <f t="shared" si="36"/>
        <v>9</v>
      </c>
      <c r="AV63" s="192">
        <v>1</v>
      </c>
      <c r="AW63" s="192"/>
      <c r="AX63" s="192">
        <v>4</v>
      </c>
      <c r="AY63" s="202">
        <f t="shared" si="18"/>
        <v>5</v>
      </c>
      <c r="AZ63" s="203">
        <f t="shared" si="19"/>
        <v>1</v>
      </c>
      <c r="BA63" s="203">
        <f t="shared" si="20"/>
        <v>0</v>
      </c>
      <c r="BB63" s="203">
        <f t="shared" si="45"/>
        <v>6</v>
      </c>
      <c r="BC63" s="202">
        <f t="shared" si="37"/>
        <v>7</v>
      </c>
      <c r="BD63" s="221">
        <f t="shared" si="38"/>
        <v>0</v>
      </c>
      <c r="BE63" s="221">
        <f t="shared" si="39"/>
        <v>0</v>
      </c>
      <c r="BF63" s="221">
        <f t="shared" si="39"/>
        <v>-2</v>
      </c>
      <c r="BG63" s="221">
        <f t="shared" si="39"/>
        <v>-2</v>
      </c>
      <c r="BH63" s="222">
        <f t="shared" si="25"/>
        <v>-28.571428571428569</v>
      </c>
      <c r="BI63" s="193"/>
      <c r="BJ63" s="193"/>
      <c r="BK63" s="209"/>
      <c r="BL63" s="209"/>
      <c r="BM63" s="221">
        <f t="shared" si="44"/>
        <v>1</v>
      </c>
      <c r="BN63" s="221">
        <f t="shared" si="27"/>
        <v>0</v>
      </c>
      <c r="BO63" s="221">
        <f t="shared" si="33"/>
        <v>4</v>
      </c>
      <c r="BP63" s="221">
        <f t="shared" si="40"/>
        <v>5</v>
      </c>
      <c r="BQ63" s="202">
        <f t="shared" si="41"/>
        <v>0</v>
      </c>
      <c r="BR63" s="202">
        <f t="shared" si="42"/>
        <v>0</v>
      </c>
      <c r="BS63" s="202">
        <f t="shared" si="42"/>
        <v>-2</v>
      </c>
      <c r="BT63" s="204">
        <f t="shared" si="42"/>
        <v>-2</v>
      </c>
      <c r="BU63" s="193"/>
      <c r="BV63" s="193"/>
      <c r="BW63" s="193">
        <v>1</v>
      </c>
      <c r="BX63" s="193"/>
      <c r="BY63" s="193"/>
      <c r="BZ63" s="223">
        <f t="shared" si="43"/>
        <v>5</v>
      </c>
      <c r="CA63" s="224">
        <f t="shared" si="32"/>
        <v>-1</v>
      </c>
      <c r="CB63" s="226"/>
      <c r="CC63" s="226"/>
      <c r="CD63" s="226">
        <v>1</v>
      </c>
      <c r="CE63" s="226"/>
      <c r="CF63" s="226">
        <v>1</v>
      </c>
    </row>
    <row r="64" spans="1:84" ht="24" customHeight="1" x14ac:dyDescent="0.55000000000000004">
      <c r="A64" s="193">
        <v>55</v>
      </c>
      <c r="B64" s="193">
        <v>71020144</v>
      </c>
      <c r="C64" s="207" t="s">
        <v>316</v>
      </c>
      <c r="D64" s="207" t="s">
        <v>317</v>
      </c>
      <c r="E64" s="193" t="s">
        <v>293</v>
      </c>
      <c r="F64" s="193" t="s">
        <v>252</v>
      </c>
      <c r="G64" s="193" t="s">
        <v>201</v>
      </c>
      <c r="H64" s="213" t="s">
        <v>202</v>
      </c>
      <c r="I64" s="193"/>
      <c r="J64" s="214" t="s">
        <v>254</v>
      </c>
      <c r="K64" s="215" t="s">
        <v>255</v>
      </c>
      <c r="L64" s="216">
        <v>9</v>
      </c>
      <c r="M64" s="217">
        <f t="shared" si="0"/>
        <v>1</v>
      </c>
      <c r="N64" s="216">
        <v>14</v>
      </c>
      <c r="O64" s="217">
        <f t="shared" si="1"/>
        <v>1</v>
      </c>
      <c r="P64" s="216">
        <v>16</v>
      </c>
      <c r="Q64" s="217">
        <f t="shared" si="2"/>
        <v>1</v>
      </c>
      <c r="R64" s="202">
        <f t="shared" si="34"/>
        <v>39</v>
      </c>
      <c r="S64" s="218">
        <f t="shared" si="34"/>
        <v>3</v>
      </c>
      <c r="T64" s="216">
        <v>17</v>
      </c>
      <c r="U64" s="219">
        <f t="shared" si="4"/>
        <v>1</v>
      </c>
      <c r="V64" s="216">
        <v>14</v>
      </c>
      <c r="W64" s="219">
        <f t="shared" si="5"/>
        <v>1</v>
      </c>
      <c r="X64" s="216">
        <v>16</v>
      </c>
      <c r="Y64" s="219">
        <f t="shared" si="6"/>
        <v>1</v>
      </c>
      <c r="Z64" s="216">
        <v>18</v>
      </c>
      <c r="AA64" s="219">
        <f t="shared" si="7"/>
        <v>1</v>
      </c>
      <c r="AB64" s="216">
        <v>17</v>
      </c>
      <c r="AC64" s="219">
        <f t="shared" si="8"/>
        <v>1</v>
      </c>
      <c r="AD64" s="216">
        <v>22</v>
      </c>
      <c r="AE64" s="219">
        <f t="shared" si="9"/>
        <v>1</v>
      </c>
      <c r="AF64" s="202">
        <f t="shared" si="35"/>
        <v>104</v>
      </c>
      <c r="AG64" s="218">
        <f t="shared" si="35"/>
        <v>6</v>
      </c>
      <c r="AH64" s="216">
        <v>22</v>
      </c>
      <c r="AI64" s="220">
        <f t="shared" si="11"/>
        <v>1</v>
      </c>
      <c r="AJ64" s="216">
        <v>25</v>
      </c>
      <c r="AK64" s="220">
        <f t="shared" si="12"/>
        <v>1</v>
      </c>
      <c r="AL64" s="216">
        <v>20</v>
      </c>
      <c r="AM64" s="220">
        <f t="shared" si="13"/>
        <v>1</v>
      </c>
      <c r="AN64" s="216">
        <v>0</v>
      </c>
      <c r="AO64" s="220">
        <f t="shared" si="14"/>
        <v>0</v>
      </c>
      <c r="AP64" s="216">
        <v>0</v>
      </c>
      <c r="AQ64" s="220">
        <f t="shared" si="15"/>
        <v>0</v>
      </c>
      <c r="AR64" s="216">
        <v>0</v>
      </c>
      <c r="AS64" s="220">
        <f t="shared" si="16"/>
        <v>0</v>
      </c>
      <c r="AT64" s="200">
        <f t="shared" si="36"/>
        <v>210</v>
      </c>
      <c r="AU64" s="201">
        <f t="shared" si="36"/>
        <v>12</v>
      </c>
      <c r="AV64" s="192">
        <v>1</v>
      </c>
      <c r="AW64" s="192">
        <v>1</v>
      </c>
      <c r="AX64" s="192">
        <v>15</v>
      </c>
      <c r="AY64" s="202">
        <f t="shared" si="18"/>
        <v>17</v>
      </c>
      <c r="AZ64" s="203">
        <f t="shared" si="19"/>
        <v>1</v>
      </c>
      <c r="BA64" s="203">
        <f t="shared" si="20"/>
        <v>1</v>
      </c>
      <c r="BB64" s="203">
        <f t="shared" si="45"/>
        <v>15</v>
      </c>
      <c r="BC64" s="202">
        <f t="shared" si="37"/>
        <v>17</v>
      </c>
      <c r="BD64" s="221">
        <f t="shared" si="38"/>
        <v>0</v>
      </c>
      <c r="BE64" s="221">
        <f t="shared" si="39"/>
        <v>0</v>
      </c>
      <c r="BF64" s="221">
        <f t="shared" si="39"/>
        <v>0</v>
      </c>
      <c r="BG64" s="221">
        <f t="shared" si="39"/>
        <v>0</v>
      </c>
      <c r="BH64" s="222">
        <f t="shared" si="25"/>
        <v>0</v>
      </c>
      <c r="BI64" s="193"/>
      <c r="BJ64" s="193"/>
      <c r="BK64" s="209"/>
      <c r="BL64" s="209"/>
      <c r="BM64" s="221">
        <f t="shared" si="44"/>
        <v>1</v>
      </c>
      <c r="BN64" s="221">
        <f t="shared" si="27"/>
        <v>1</v>
      </c>
      <c r="BO64" s="221">
        <f t="shared" si="33"/>
        <v>15</v>
      </c>
      <c r="BP64" s="221">
        <f t="shared" si="40"/>
        <v>17</v>
      </c>
      <c r="BQ64" s="202">
        <f t="shared" si="41"/>
        <v>0</v>
      </c>
      <c r="BR64" s="202">
        <f t="shared" si="42"/>
        <v>0</v>
      </c>
      <c r="BS64" s="202">
        <f t="shared" si="42"/>
        <v>0</v>
      </c>
      <c r="BT64" s="204">
        <f t="shared" si="42"/>
        <v>0</v>
      </c>
      <c r="BU64" s="193"/>
      <c r="BV64" s="193">
        <v>1</v>
      </c>
      <c r="BW64" s="193"/>
      <c r="BX64" s="193"/>
      <c r="BY64" s="193"/>
      <c r="BZ64" s="223">
        <f t="shared" si="43"/>
        <v>16</v>
      </c>
      <c r="CA64" s="224">
        <f t="shared" si="32"/>
        <v>1</v>
      </c>
      <c r="CB64" s="226"/>
      <c r="CC64" s="226">
        <v>1</v>
      </c>
      <c r="CD64" s="226"/>
      <c r="CE64" s="226"/>
      <c r="CF64" s="226">
        <v>1</v>
      </c>
    </row>
    <row r="65" spans="1:84" ht="24" customHeight="1" x14ac:dyDescent="0.55000000000000004">
      <c r="A65" s="193">
        <v>56</v>
      </c>
      <c r="B65" s="193">
        <v>71020145</v>
      </c>
      <c r="C65" s="207" t="s">
        <v>318</v>
      </c>
      <c r="D65" s="207" t="s">
        <v>317</v>
      </c>
      <c r="E65" s="193" t="s">
        <v>293</v>
      </c>
      <c r="F65" s="193" t="s">
        <v>252</v>
      </c>
      <c r="G65" s="193" t="s">
        <v>201</v>
      </c>
      <c r="H65" s="213" t="s">
        <v>253</v>
      </c>
      <c r="I65" s="193"/>
      <c r="J65" s="214" t="s">
        <v>254</v>
      </c>
      <c r="K65" s="215" t="s">
        <v>255</v>
      </c>
      <c r="L65" s="216">
        <v>1</v>
      </c>
      <c r="M65" s="217">
        <f t="shared" si="0"/>
        <v>1</v>
      </c>
      <c r="N65" s="216">
        <v>5</v>
      </c>
      <c r="O65" s="217">
        <f t="shared" si="1"/>
        <v>1</v>
      </c>
      <c r="P65" s="216">
        <v>8</v>
      </c>
      <c r="Q65" s="217">
        <f t="shared" si="2"/>
        <v>1</v>
      </c>
      <c r="R65" s="202">
        <f t="shared" si="34"/>
        <v>14</v>
      </c>
      <c r="S65" s="218">
        <f t="shared" si="34"/>
        <v>3</v>
      </c>
      <c r="T65" s="216">
        <v>14</v>
      </c>
      <c r="U65" s="219">
        <f t="shared" si="4"/>
        <v>1</v>
      </c>
      <c r="V65" s="216">
        <v>13</v>
      </c>
      <c r="W65" s="219">
        <f t="shared" si="5"/>
        <v>1</v>
      </c>
      <c r="X65" s="216">
        <v>20</v>
      </c>
      <c r="Y65" s="219">
        <f t="shared" si="6"/>
        <v>1</v>
      </c>
      <c r="Z65" s="216">
        <v>9</v>
      </c>
      <c r="AA65" s="219">
        <f t="shared" si="7"/>
        <v>1</v>
      </c>
      <c r="AB65" s="216">
        <v>11</v>
      </c>
      <c r="AC65" s="219">
        <f t="shared" si="8"/>
        <v>1</v>
      </c>
      <c r="AD65" s="216">
        <v>11</v>
      </c>
      <c r="AE65" s="219">
        <f t="shared" si="9"/>
        <v>1</v>
      </c>
      <c r="AF65" s="202">
        <f t="shared" si="35"/>
        <v>78</v>
      </c>
      <c r="AG65" s="218">
        <f t="shared" si="35"/>
        <v>6</v>
      </c>
      <c r="AH65" s="216">
        <v>0</v>
      </c>
      <c r="AI65" s="220">
        <f t="shared" si="11"/>
        <v>0</v>
      </c>
      <c r="AJ65" s="216">
        <v>0</v>
      </c>
      <c r="AK65" s="220">
        <f t="shared" si="12"/>
        <v>0</v>
      </c>
      <c r="AL65" s="216">
        <v>0</v>
      </c>
      <c r="AM65" s="220">
        <f t="shared" si="13"/>
        <v>0</v>
      </c>
      <c r="AN65" s="216">
        <v>0</v>
      </c>
      <c r="AO65" s="220">
        <f t="shared" si="14"/>
        <v>0</v>
      </c>
      <c r="AP65" s="216">
        <v>0</v>
      </c>
      <c r="AQ65" s="220">
        <f t="shared" si="15"/>
        <v>0</v>
      </c>
      <c r="AR65" s="216">
        <v>0</v>
      </c>
      <c r="AS65" s="220">
        <f t="shared" si="16"/>
        <v>0</v>
      </c>
      <c r="AT65" s="200">
        <f t="shared" si="36"/>
        <v>92</v>
      </c>
      <c r="AU65" s="201">
        <f t="shared" si="36"/>
        <v>9</v>
      </c>
      <c r="AV65" s="192">
        <v>1</v>
      </c>
      <c r="AW65" s="192"/>
      <c r="AX65" s="192">
        <v>7</v>
      </c>
      <c r="AY65" s="202">
        <f t="shared" si="18"/>
        <v>8</v>
      </c>
      <c r="AZ65" s="203">
        <f t="shared" si="19"/>
        <v>1</v>
      </c>
      <c r="BA65" s="203">
        <f t="shared" si="20"/>
        <v>0</v>
      </c>
      <c r="BB65" s="203">
        <f t="shared" si="45"/>
        <v>8</v>
      </c>
      <c r="BC65" s="202">
        <f t="shared" si="37"/>
        <v>9</v>
      </c>
      <c r="BD65" s="221">
        <f t="shared" si="38"/>
        <v>0</v>
      </c>
      <c r="BE65" s="221">
        <f t="shared" si="39"/>
        <v>0</v>
      </c>
      <c r="BF65" s="221">
        <f t="shared" si="39"/>
        <v>-1</v>
      </c>
      <c r="BG65" s="221">
        <f t="shared" si="39"/>
        <v>-1</v>
      </c>
      <c r="BH65" s="222">
        <f t="shared" si="25"/>
        <v>-11.111111111111111</v>
      </c>
      <c r="BI65" s="193"/>
      <c r="BJ65" s="193"/>
      <c r="BK65" s="209"/>
      <c r="BL65" s="209"/>
      <c r="BM65" s="221">
        <f t="shared" si="44"/>
        <v>1</v>
      </c>
      <c r="BN65" s="221">
        <f t="shared" si="27"/>
        <v>0</v>
      </c>
      <c r="BO65" s="221">
        <f t="shared" si="33"/>
        <v>7</v>
      </c>
      <c r="BP65" s="221">
        <f t="shared" si="40"/>
        <v>8</v>
      </c>
      <c r="BQ65" s="202">
        <f t="shared" si="41"/>
        <v>0</v>
      </c>
      <c r="BR65" s="202">
        <f t="shared" si="42"/>
        <v>0</v>
      </c>
      <c r="BS65" s="202">
        <f t="shared" si="42"/>
        <v>-1</v>
      </c>
      <c r="BT65" s="204">
        <f t="shared" si="42"/>
        <v>-1</v>
      </c>
      <c r="BU65" s="193"/>
      <c r="BV65" s="193">
        <v>1</v>
      </c>
      <c r="BW65" s="193"/>
      <c r="BX65" s="193"/>
      <c r="BY65" s="193"/>
      <c r="BZ65" s="223">
        <f t="shared" si="43"/>
        <v>8</v>
      </c>
      <c r="CA65" s="224">
        <f t="shared" si="32"/>
        <v>0</v>
      </c>
      <c r="CB65" s="226"/>
      <c r="CC65" s="226"/>
      <c r="CD65" s="226">
        <v>1</v>
      </c>
      <c r="CE65" s="226"/>
      <c r="CF65" s="226">
        <v>1</v>
      </c>
    </row>
    <row r="66" spans="1:84" ht="24" customHeight="1" x14ac:dyDescent="0.55000000000000004">
      <c r="A66" s="193">
        <v>57</v>
      </c>
      <c r="B66" s="193">
        <v>71020146</v>
      </c>
      <c r="C66" s="207" t="s">
        <v>319</v>
      </c>
      <c r="D66" s="207" t="s">
        <v>317</v>
      </c>
      <c r="E66" s="193" t="s">
        <v>293</v>
      </c>
      <c r="F66" s="193" t="s">
        <v>252</v>
      </c>
      <c r="G66" s="193" t="s">
        <v>201</v>
      </c>
      <c r="H66" s="213" t="s">
        <v>253</v>
      </c>
      <c r="I66" s="193"/>
      <c r="J66" s="214" t="s">
        <v>254</v>
      </c>
      <c r="K66" s="215" t="s">
        <v>255</v>
      </c>
      <c r="L66" s="216">
        <v>5</v>
      </c>
      <c r="M66" s="217">
        <f t="shared" si="0"/>
        <v>1</v>
      </c>
      <c r="N66" s="216">
        <v>11</v>
      </c>
      <c r="O66" s="217">
        <f t="shared" si="1"/>
        <v>1</v>
      </c>
      <c r="P66" s="216">
        <v>12</v>
      </c>
      <c r="Q66" s="217">
        <f t="shared" si="2"/>
        <v>1</v>
      </c>
      <c r="R66" s="202">
        <f t="shared" si="34"/>
        <v>28</v>
      </c>
      <c r="S66" s="218">
        <f t="shared" si="34"/>
        <v>3</v>
      </c>
      <c r="T66" s="216">
        <v>9</v>
      </c>
      <c r="U66" s="219">
        <f t="shared" si="4"/>
        <v>1</v>
      </c>
      <c r="V66" s="216">
        <v>9</v>
      </c>
      <c r="W66" s="219">
        <f t="shared" si="5"/>
        <v>1</v>
      </c>
      <c r="X66" s="216">
        <v>9</v>
      </c>
      <c r="Y66" s="219">
        <f t="shared" si="6"/>
        <v>1</v>
      </c>
      <c r="Z66" s="216">
        <v>11</v>
      </c>
      <c r="AA66" s="219">
        <f t="shared" si="7"/>
        <v>1</v>
      </c>
      <c r="AB66" s="216">
        <v>12</v>
      </c>
      <c r="AC66" s="219">
        <f t="shared" si="8"/>
        <v>1</v>
      </c>
      <c r="AD66" s="216">
        <v>13</v>
      </c>
      <c r="AE66" s="219">
        <f t="shared" si="9"/>
        <v>1</v>
      </c>
      <c r="AF66" s="202">
        <f t="shared" si="35"/>
        <v>63</v>
      </c>
      <c r="AG66" s="218">
        <f t="shared" si="35"/>
        <v>6</v>
      </c>
      <c r="AH66" s="216">
        <v>0</v>
      </c>
      <c r="AI66" s="220">
        <f t="shared" si="11"/>
        <v>0</v>
      </c>
      <c r="AJ66" s="216">
        <v>0</v>
      </c>
      <c r="AK66" s="220">
        <f t="shared" si="12"/>
        <v>0</v>
      </c>
      <c r="AL66" s="216">
        <v>0</v>
      </c>
      <c r="AM66" s="220">
        <f t="shared" si="13"/>
        <v>0</v>
      </c>
      <c r="AN66" s="216">
        <v>0</v>
      </c>
      <c r="AO66" s="220">
        <f t="shared" si="14"/>
        <v>0</v>
      </c>
      <c r="AP66" s="216">
        <v>0</v>
      </c>
      <c r="AQ66" s="220">
        <f t="shared" si="15"/>
        <v>0</v>
      </c>
      <c r="AR66" s="216">
        <v>0</v>
      </c>
      <c r="AS66" s="220">
        <f t="shared" si="16"/>
        <v>0</v>
      </c>
      <c r="AT66" s="200">
        <f t="shared" si="36"/>
        <v>91</v>
      </c>
      <c r="AU66" s="201">
        <f t="shared" si="36"/>
        <v>9</v>
      </c>
      <c r="AV66" s="192">
        <v>1</v>
      </c>
      <c r="AW66" s="192"/>
      <c r="AX66" s="192">
        <v>7</v>
      </c>
      <c r="AY66" s="202">
        <f t="shared" si="18"/>
        <v>8</v>
      </c>
      <c r="AZ66" s="203">
        <f t="shared" si="19"/>
        <v>1</v>
      </c>
      <c r="BA66" s="203">
        <f t="shared" si="20"/>
        <v>0</v>
      </c>
      <c r="BB66" s="203">
        <f t="shared" si="45"/>
        <v>8</v>
      </c>
      <c r="BC66" s="202">
        <f t="shared" si="37"/>
        <v>9</v>
      </c>
      <c r="BD66" s="221">
        <f t="shared" si="38"/>
        <v>0</v>
      </c>
      <c r="BE66" s="221">
        <f t="shared" si="39"/>
        <v>0</v>
      </c>
      <c r="BF66" s="221">
        <f t="shared" si="39"/>
        <v>-1</v>
      </c>
      <c r="BG66" s="221">
        <f t="shared" si="39"/>
        <v>-1</v>
      </c>
      <c r="BH66" s="222">
        <f t="shared" si="25"/>
        <v>-11.111111111111111</v>
      </c>
      <c r="BI66" s="193"/>
      <c r="BJ66" s="193"/>
      <c r="BK66" s="209"/>
      <c r="BL66" s="209"/>
      <c r="BM66" s="221">
        <f t="shared" si="44"/>
        <v>1</v>
      </c>
      <c r="BN66" s="221">
        <f t="shared" si="27"/>
        <v>0</v>
      </c>
      <c r="BO66" s="221">
        <f t="shared" si="33"/>
        <v>7</v>
      </c>
      <c r="BP66" s="221">
        <f t="shared" si="40"/>
        <v>8</v>
      </c>
      <c r="BQ66" s="202">
        <f t="shared" si="41"/>
        <v>0</v>
      </c>
      <c r="BR66" s="202">
        <f t="shared" si="42"/>
        <v>0</v>
      </c>
      <c r="BS66" s="202">
        <f t="shared" si="42"/>
        <v>-1</v>
      </c>
      <c r="BT66" s="204">
        <f t="shared" si="42"/>
        <v>-1</v>
      </c>
      <c r="BU66" s="193"/>
      <c r="BV66" s="193"/>
      <c r="BW66" s="193"/>
      <c r="BX66" s="193"/>
      <c r="BY66" s="193"/>
      <c r="BZ66" s="223">
        <f t="shared" si="43"/>
        <v>7</v>
      </c>
      <c r="CA66" s="224">
        <f t="shared" si="32"/>
        <v>-1</v>
      </c>
      <c r="CB66" s="226"/>
      <c r="CC66" s="226"/>
      <c r="CD66" s="226">
        <v>1</v>
      </c>
      <c r="CE66" s="226"/>
      <c r="CF66" s="226">
        <v>1</v>
      </c>
    </row>
    <row r="67" spans="1:84" ht="24" customHeight="1" x14ac:dyDescent="0.55000000000000004">
      <c r="A67" s="193">
        <v>58</v>
      </c>
      <c r="B67" s="193">
        <v>71020147</v>
      </c>
      <c r="C67" s="207" t="s">
        <v>320</v>
      </c>
      <c r="D67" s="207" t="s">
        <v>317</v>
      </c>
      <c r="E67" s="193" t="s">
        <v>293</v>
      </c>
      <c r="F67" s="193" t="s">
        <v>252</v>
      </c>
      <c r="G67" s="193" t="s">
        <v>201</v>
      </c>
      <c r="H67" s="213" t="s">
        <v>253</v>
      </c>
      <c r="I67" s="193"/>
      <c r="J67" s="214" t="s">
        <v>254</v>
      </c>
      <c r="K67" s="215" t="s">
        <v>255</v>
      </c>
      <c r="L67" s="216">
        <v>6</v>
      </c>
      <c r="M67" s="217">
        <f t="shared" si="0"/>
        <v>1</v>
      </c>
      <c r="N67" s="216">
        <v>4</v>
      </c>
      <c r="O67" s="217">
        <f t="shared" si="1"/>
        <v>1</v>
      </c>
      <c r="P67" s="216">
        <v>3</v>
      </c>
      <c r="Q67" s="217">
        <f t="shared" si="2"/>
        <v>1</v>
      </c>
      <c r="R67" s="202">
        <f t="shared" si="34"/>
        <v>13</v>
      </c>
      <c r="S67" s="218">
        <f t="shared" si="34"/>
        <v>3</v>
      </c>
      <c r="T67" s="216">
        <v>5</v>
      </c>
      <c r="U67" s="219">
        <f t="shared" si="4"/>
        <v>1</v>
      </c>
      <c r="V67" s="216">
        <v>5</v>
      </c>
      <c r="W67" s="219">
        <f t="shared" si="5"/>
        <v>1</v>
      </c>
      <c r="X67" s="216">
        <v>5</v>
      </c>
      <c r="Y67" s="219">
        <f t="shared" si="6"/>
        <v>1</v>
      </c>
      <c r="Z67" s="216">
        <v>9</v>
      </c>
      <c r="AA67" s="219">
        <f t="shared" si="7"/>
        <v>1</v>
      </c>
      <c r="AB67" s="216">
        <v>10</v>
      </c>
      <c r="AC67" s="219">
        <f t="shared" si="8"/>
        <v>1</v>
      </c>
      <c r="AD67" s="216">
        <v>5</v>
      </c>
      <c r="AE67" s="219">
        <f t="shared" si="9"/>
        <v>1</v>
      </c>
      <c r="AF67" s="202">
        <f t="shared" si="35"/>
        <v>39</v>
      </c>
      <c r="AG67" s="218">
        <f t="shared" si="35"/>
        <v>6</v>
      </c>
      <c r="AH67" s="216">
        <v>0</v>
      </c>
      <c r="AI67" s="220">
        <f t="shared" si="11"/>
        <v>0</v>
      </c>
      <c r="AJ67" s="216">
        <v>0</v>
      </c>
      <c r="AK67" s="220">
        <f t="shared" si="12"/>
        <v>0</v>
      </c>
      <c r="AL67" s="216">
        <v>0</v>
      </c>
      <c r="AM67" s="220">
        <f t="shared" si="13"/>
        <v>0</v>
      </c>
      <c r="AN67" s="216">
        <v>0</v>
      </c>
      <c r="AO67" s="220">
        <f t="shared" si="14"/>
        <v>0</v>
      </c>
      <c r="AP67" s="216">
        <v>0</v>
      </c>
      <c r="AQ67" s="220">
        <f t="shared" si="15"/>
        <v>0</v>
      </c>
      <c r="AR67" s="216">
        <v>0</v>
      </c>
      <c r="AS67" s="220">
        <f t="shared" si="16"/>
        <v>0</v>
      </c>
      <c r="AT67" s="200">
        <f t="shared" si="36"/>
        <v>52</v>
      </c>
      <c r="AU67" s="201">
        <f t="shared" si="36"/>
        <v>9</v>
      </c>
      <c r="AV67" s="192">
        <v>1</v>
      </c>
      <c r="AW67" s="192"/>
      <c r="AX67" s="192">
        <v>4</v>
      </c>
      <c r="AY67" s="202">
        <f t="shared" si="18"/>
        <v>5</v>
      </c>
      <c r="AZ67" s="203">
        <f t="shared" si="19"/>
        <v>1</v>
      </c>
      <c r="BA67" s="203">
        <f t="shared" si="20"/>
        <v>0</v>
      </c>
      <c r="BB67" s="203">
        <f t="shared" si="45"/>
        <v>6</v>
      </c>
      <c r="BC67" s="202">
        <f t="shared" si="37"/>
        <v>7</v>
      </c>
      <c r="BD67" s="221">
        <f t="shared" si="38"/>
        <v>0</v>
      </c>
      <c r="BE67" s="221">
        <f t="shared" si="39"/>
        <v>0</v>
      </c>
      <c r="BF67" s="221">
        <f t="shared" si="39"/>
        <v>-2</v>
      </c>
      <c r="BG67" s="221">
        <f t="shared" si="39"/>
        <v>-2</v>
      </c>
      <c r="BH67" s="222">
        <f t="shared" si="25"/>
        <v>-28.571428571428569</v>
      </c>
      <c r="BI67" s="193"/>
      <c r="BJ67" s="193"/>
      <c r="BK67" s="209"/>
      <c r="BL67" s="209"/>
      <c r="BM67" s="221">
        <f t="shared" si="44"/>
        <v>1</v>
      </c>
      <c r="BN67" s="221">
        <f t="shared" si="27"/>
        <v>0</v>
      </c>
      <c r="BO67" s="221">
        <f t="shared" si="33"/>
        <v>4</v>
      </c>
      <c r="BP67" s="221">
        <f t="shared" si="40"/>
        <v>5</v>
      </c>
      <c r="BQ67" s="202">
        <f t="shared" si="41"/>
        <v>0</v>
      </c>
      <c r="BR67" s="202">
        <f t="shared" si="42"/>
        <v>0</v>
      </c>
      <c r="BS67" s="202">
        <f t="shared" si="42"/>
        <v>-2</v>
      </c>
      <c r="BT67" s="204">
        <f t="shared" si="42"/>
        <v>-2</v>
      </c>
      <c r="BU67" s="193"/>
      <c r="BV67" s="193"/>
      <c r="BW67" s="193">
        <v>1</v>
      </c>
      <c r="BX67" s="193"/>
      <c r="BY67" s="193"/>
      <c r="BZ67" s="223">
        <f t="shared" si="43"/>
        <v>5</v>
      </c>
      <c r="CA67" s="224">
        <f t="shared" si="32"/>
        <v>-1</v>
      </c>
      <c r="CB67" s="226">
        <v>1</v>
      </c>
      <c r="CC67" s="226"/>
      <c r="CD67" s="226">
        <v>1</v>
      </c>
      <c r="CE67" s="226"/>
      <c r="CF67" s="226"/>
    </row>
    <row r="68" spans="1:84" ht="24" x14ac:dyDescent="0.55000000000000004">
      <c r="A68" s="193">
        <v>59</v>
      </c>
      <c r="B68" s="193">
        <v>71020148</v>
      </c>
      <c r="C68" s="207" t="s">
        <v>321</v>
      </c>
      <c r="D68" s="207" t="s">
        <v>317</v>
      </c>
      <c r="E68" s="193" t="s">
        <v>293</v>
      </c>
      <c r="F68" s="193" t="s">
        <v>252</v>
      </c>
      <c r="G68" s="193" t="s">
        <v>201</v>
      </c>
      <c r="H68" s="213" t="s">
        <v>253</v>
      </c>
      <c r="I68" s="193"/>
      <c r="J68" s="214" t="s">
        <v>254</v>
      </c>
      <c r="K68" s="215" t="s">
        <v>255</v>
      </c>
      <c r="L68" s="216">
        <v>5</v>
      </c>
      <c r="M68" s="217">
        <f t="shared" si="0"/>
        <v>1</v>
      </c>
      <c r="N68" s="216">
        <v>1</v>
      </c>
      <c r="O68" s="217">
        <f t="shared" si="1"/>
        <v>1</v>
      </c>
      <c r="P68" s="216">
        <v>5</v>
      </c>
      <c r="Q68" s="217">
        <f t="shared" si="2"/>
        <v>1</v>
      </c>
      <c r="R68" s="202">
        <f t="shared" si="34"/>
        <v>11</v>
      </c>
      <c r="S68" s="218">
        <f t="shared" si="34"/>
        <v>3</v>
      </c>
      <c r="T68" s="216">
        <v>6</v>
      </c>
      <c r="U68" s="219">
        <f t="shared" si="4"/>
        <v>1</v>
      </c>
      <c r="V68" s="216">
        <v>9</v>
      </c>
      <c r="W68" s="219">
        <f t="shared" si="5"/>
        <v>1</v>
      </c>
      <c r="X68" s="216">
        <v>6</v>
      </c>
      <c r="Y68" s="219">
        <f t="shared" si="6"/>
        <v>1</v>
      </c>
      <c r="Z68" s="216">
        <v>9</v>
      </c>
      <c r="AA68" s="219">
        <f t="shared" si="7"/>
        <v>1</v>
      </c>
      <c r="AB68" s="216">
        <v>8</v>
      </c>
      <c r="AC68" s="219">
        <f t="shared" si="8"/>
        <v>1</v>
      </c>
      <c r="AD68" s="216">
        <v>11</v>
      </c>
      <c r="AE68" s="219">
        <f t="shared" si="9"/>
        <v>1</v>
      </c>
      <c r="AF68" s="202">
        <f t="shared" si="35"/>
        <v>49</v>
      </c>
      <c r="AG68" s="218">
        <f t="shared" si="35"/>
        <v>6</v>
      </c>
      <c r="AH68" s="216">
        <v>0</v>
      </c>
      <c r="AI68" s="220">
        <f t="shared" si="11"/>
        <v>0</v>
      </c>
      <c r="AJ68" s="216">
        <v>0</v>
      </c>
      <c r="AK68" s="220">
        <f t="shared" si="12"/>
        <v>0</v>
      </c>
      <c r="AL68" s="216">
        <v>0</v>
      </c>
      <c r="AM68" s="220">
        <f t="shared" si="13"/>
        <v>0</v>
      </c>
      <c r="AN68" s="216">
        <v>0</v>
      </c>
      <c r="AO68" s="220">
        <f t="shared" si="14"/>
        <v>0</v>
      </c>
      <c r="AP68" s="216">
        <v>0</v>
      </c>
      <c r="AQ68" s="220">
        <f t="shared" si="15"/>
        <v>0</v>
      </c>
      <c r="AR68" s="216">
        <v>0</v>
      </c>
      <c r="AS68" s="220">
        <f t="shared" si="16"/>
        <v>0</v>
      </c>
      <c r="AT68" s="200">
        <f t="shared" si="36"/>
        <v>60</v>
      </c>
      <c r="AU68" s="201">
        <f t="shared" si="36"/>
        <v>9</v>
      </c>
      <c r="AV68" s="192">
        <v>1</v>
      </c>
      <c r="AW68" s="192"/>
      <c r="AX68" s="192">
        <v>5</v>
      </c>
      <c r="AY68" s="202">
        <f t="shared" si="18"/>
        <v>6</v>
      </c>
      <c r="AZ68" s="203">
        <f t="shared" si="19"/>
        <v>1</v>
      </c>
      <c r="BA68" s="203">
        <f t="shared" si="20"/>
        <v>0</v>
      </c>
      <c r="BB68" s="203">
        <f t="shared" si="45"/>
        <v>6</v>
      </c>
      <c r="BC68" s="202">
        <f t="shared" si="37"/>
        <v>7</v>
      </c>
      <c r="BD68" s="221">
        <f t="shared" si="38"/>
        <v>0</v>
      </c>
      <c r="BE68" s="221">
        <f t="shared" si="39"/>
        <v>0</v>
      </c>
      <c r="BF68" s="221">
        <f t="shared" si="39"/>
        <v>-1</v>
      </c>
      <c r="BG68" s="221">
        <f t="shared" si="39"/>
        <v>-1</v>
      </c>
      <c r="BH68" s="222">
        <f t="shared" si="25"/>
        <v>-14.285714285714285</v>
      </c>
      <c r="BI68" s="193"/>
      <c r="BJ68" s="193"/>
      <c r="BK68" s="209"/>
      <c r="BL68" s="209"/>
      <c r="BM68" s="221">
        <f t="shared" si="44"/>
        <v>1</v>
      </c>
      <c r="BN68" s="221">
        <f t="shared" si="27"/>
        <v>0</v>
      </c>
      <c r="BO68" s="221">
        <f t="shared" si="33"/>
        <v>5</v>
      </c>
      <c r="BP68" s="221">
        <f t="shared" si="40"/>
        <v>6</v>
      </c>
      <c r="BQ68" s="202">
        <f t="shared" si="41"/>
        <v>0</v>
      </c>
      <c r="BR68" s="202">
        <f t="shared" si="42"/>
        <v>0</v>
      </c>
      <c r="BS68" s="202">
        <f t="shared" si="42"/>
        <v>-1</v>
      </c>
      <c r="BT68" s="204">
        <f t="shared" si="42"/>
        <v>-1</v>
      </c>
      <c r="BU68" s="193"/>
      <c r="BV68" s="193"/>
      <c r="BW68" s="193"/>
      <c r="BX68" s="193"/>
      <c r="BY68" s="193"/>
      <c r="BZ68" s="223">
        <f t="shared" si="43"/>
        <v>5</v>
      </c>
      <c r="CA68" s="224">
        <f t="shared" si="32"/>
        <v>-1</v>
      </c>
      <c r="CB68" s="226"/>
      <c r="CC68" s="226"/>
      <c r="CD68" s="226"/>
      <c r="CE68" s="226"/>
      <c r="CF68" s="226">
        <v>1</v>
      </c>
    </row>
    <row r="69" spans="1:84" ht="24" x14ac:dyDescent="0.55000000000000004">
      <c r="A69" s="193">
        <v>60</v>
      </c>
      <c r="B69" s="193">
        <v>71020149</v>
      </c>
      <c r="C69" s="207" t="s">
        <v>322</v>
      </c>
      <c r="D69" s="207" t="s">
        <v>317</v>
      </c>
      <c r="E69" s="193" t="s">
        <v>293</v>
      </c>
      <c r="F69" s="193" t="s">
        <v>252</v>
      </c>
      <c r="G69" s="193" t="s">
        <v>201</v>
      </c>
      <c r="H69" s="213" t="s">
        <v>253</v>
      </c>
      <c r="I69" s="193"/>
      <c r="J69" s="214" t="s">
        <v>254</v>
      </c>
      <c r="K69" s="215" t="s">
        <v>255</v>
      </c>
      <c r="L69" s="216">
        <v>8</v>
      </c>
      <c r="M69" s="217">
        <f t="shared" si="0"/>
        <v>1</v>
      </c>
      <c r="N69" s="216">
        <v>10</v>
      </c>
      <c r="O69" s="217">
        <f t="shared" si="1"/>
        <v>1</v>
      </c>
      <c r="P69" s="216">
        <v>13</v>
      </c>
      <c r="Q69" s="217">
        <f t="shared" si="2"/>
        <v>1</v>
      </c>
      <c r="R69" s="202">
        <f t="shared" si="34"/>
        <v>31</v>
      </c>
      <c r="S69" s="218">
        <f t="shared" si="34"/>
        <v>3</v>
      </c>
      <c r="T69" s="216">
        <v>17</v>
      </c>
      <c r="U69" s="219">
        <f t="shared" si="4"/>
        <v>1</v>
      </c>
      <c r="V69" s="216">
        <v>12</v>
      </c>
      <c r="W69" s="219">
        <f t="shared" si="5"/>
        <v>1</v>
      </c>
      <c r="X69" s="216">
        <v>14</v>
      </c>
      <c r="Y69" s="219">
        <f t="shared" si="6"/>
        <v>1</v>
      </c>
      <c r="Z69" s="216">
        <v>16</v>
      </c>
      <c r="AA69" s="219">
        <f t="shared" si="7"/>
        <v>1</v>
      </c>
      <c r="AB69" s="216">
        <v>13</v>
      </c>
      <c r="AC69" s="219">
        <f t="shared" si="8"/>
        <v>1</v>
      </c>
      <c r="AD69" s="216">
        <v>17</v>
      </c>
      <c r="AE69" s="219">
        <f t="shared" si="9"/>
        <v>1</v>
      </c>
      <c r="AF69" s="202">
        <f t="shared" si="35"/>
        <v>89</v>
      </c>
      <c r="AG69" s="218">
        <f t="shared" si="35"/>
        <v>6</v>
      </c>
      <c r="AH69" s="216">
        <v>0</v>
      </c>
      <c r="AI69" s="220">
        <f t="shared" si="11"/>
        <v>0</v>
      </c>
      <c r="AJ69" s="216">
        <v>0</v>
      </c>
      <c r="AK69" s="220">
        <f t="shared" si="12"/>
        <v>0</v>
      </c>
      <c r="AL69" s="216">
        <v>0</v>
      </c>
      <c r="AM69" s="220">
        <f t="shared" si="13"/>
        <v>0</v>
      </c>
      <c r="AN69" s="216">
        <v>0</v>
      </c>
      <c r="AO69" s="220">
        <f t="shared" si="14"/>
        <v>0</v>
      </c>
      <c r="AP69" s="216">
        <v>0</v>
      </c>
      <c r="AQ69" s="220">
        <f t="shared" si="15"/>
        <v>0</v>
      </c>
      <c r="AR69" s="216">
        <v>0</v>
      </c>
      <c r="AS69" s="220">
        <f t="shared" si="16"/>
        <v>0</v>
      </c>
      <c r="AT69" s="200">
        <f t="shared" si="36"/>
        <v>120</v>
      </c>
      <c r="AU69" s="201">
        <f t="shared" si="36"/>
        <v>9</v>
      </c>
      <c r="AV69" s="192">
        <v>1</v>
      </c>
      <c r="AW69" s="192"/>
      <c r="AX69" s="192">
        <v>10</v>
      </c>
      <c r="AY69" s="202">
        <f t="shared" si="18"/>
        <v>11</v>
      </c>
      <c r="AZ69" s="203">
        <f t="shared" si="19"/>
        <v>1</v>
      </c>
      <c r="BA69" s="203">
        <f t="shared" si="20"/>
        <v>1</v>
      </c>
      <c r="BB69" s="203">
        <f t="shared" si="45"/>
        <v>11</v>
      </c>
      <c r="BC69" s="202">
        <f t="shared" si="37"/>
        <v>13</v>
      </c>
      <c r="BD69" s="221">
        <f t="shared" si="38"/>
        <v>0</v>
      </c>
      <c r="BE69" s="221">
        <f t="shared" si="39"/>
        <v>-1</v>
      </c>
      <c r="BF69" s="221">
        <f t="shared" si="39"/>
        <v>-1</v>
      </c>
      <c r="BG69" s="221">
        <f t="shared" si="39"/>
        <v>-2</v>
      </c>
      <c r="BH69" s="222">
        <f t="shared" si="25"/>
        <v>-15.384615384615385</v>
      </c>
      <c r="BI69" s="193"/>
      <c r="BJ69" s="193"/>
      <c r="BK69" s="209"/>
      <c r="BL69" s="209"/>
      <c r="BM69" s="221">
        <f t="shared" si="44"/>
        <v>1</v>
      </c>
      <c r="BN69" s="221">
        <f t="shared" si="27"/>
        <v>0</v>
      </c>
      <c r="BO69" s="221">
        <f t="shared" si="33"/>
        <v>10</v>
      </c>
      <c r="BP69" s="221">
        <f t="shared" si="40"/>
        <v>11</v>
      </c>
      <c r="BQ69" s="202">
        <f t="shared" si="41"/>
        <v>0</v>
      </c>
      <c r="BR69" s="202">
        <f t="shared" si="42"/>
        <v>-1</v>
      </c>
      <c r="BS69" s="202">
        <f t="shared" si="42"/>
        <v>-1</v>
      </c>
      <c r="BT69" s="204">
        <f t="shared" si="42"/>
        <v>-2</v>
      </c>
      <c r="BU69" s="193"/>
      <c r="BV69" s="193">
        <v>1</v>
      </c>
      <c r="BW69" s="193">
        <v>1</v>
      </c>
      <c r="BX69" s="193"/>
      <c r="BY69" s="193"/>
      <c r="BZ69" s="223">
        <f t="shared" si="43"/>
        <v>12</v>
      </c>
      <c r="CA69" s="224">
        <f t="shared" si="32"/>
        <v>1</v>
      </c>
      <c r="CB69" s="226"/>
      <c r="CC69" s="226">
        <v>1</v>
      </c>
      <c r="CD69" s="226"/>
      <c r="CE69" s="226"/>
      <c r="CF69" s="226">
        <v>1</v>
      </c>
    </row>
    <row r="70" spans="1:84" ht="24" customHeight="1" x14ac:dyDescent="0.55000000000000004">
      <c r="A70" s="193">
        <v>61</v>
      </c>
      <c r="B70" s="193">
        <v>71020150</v>
      </c>
      <c r="C70" s="207" t="s">
        <v>323</v>
      </c>
      <c r="D70" s="207" t="s">
        <v>317</v>
      </c>
      <c r="E70" s="193" t="s">
        <v>293</v>
      </c>
      <c r="F70" s="193" t="s">
        <v>252</v>
      </c>
      <c r="G70" s="193" t="s">
        <v>201</v>
      </c>
      <c r="H70" s="213" t="s">
        <v>202</v>
      </c>
      <c r="I70" s="193"/>
      <c r="J70" s="214" t="s">
        <v>254</v>
      </c>
      <c r="K70" s="215" t="s">
        <v>255</v>
      </c>
      <c r="L70" s="216">
        <v>0</v>
      </c>
      <c r="M70" s="217">
        <f t="shared" si="0"/>
        <v>0</v>
      </c>
      <c r="N70" s="216">
        <v>9</v>
      </c>
      <c r="O70" s="217">
        <f t="shared" si="1"/>
        <v>1</v>
      </c>
      <c r="P70" s="216">
        <v>16</v>
      </c>
      <c r="Q70" s="217">
        <f t="shared" si="2"/>
        <v>1</v>
      </c>
      <c r="R70" s="202">
        <f t="shared" si="34"/>
        <v>25</v>
      </c>
      <c r="S70" s="218">
        <f t="shared" si="34"/>
        <v>2</v>
      </c>
      <c r="T70" s="216">
        <v>16</v>
      </c>
      <c r="U70" s="219">
        <f t="shared" si="4"/>
        <v>1</v>
      </c>
      <c r="V70" s="216">
        <v>16</v>
      </c>
      <c r="W70" s="219">
        <f t="shared" si="5"/>
        <v>1</v>
      </c>
      <c r="X70" s="216">
        <v>13</v>
      </c>
      <c r="Y70" s="219">
        <f t="shared" si="6"/>
        <v>1</v>
      </c>
      <c r="Z70" s="216">
        <v>21</v>
      </c>
      <c r="AA70" s="219">
        <f t="shared" si="7"/>
        <v>1</v>
      </c>
      <c r="AB70" s="216">
        <v>26</v>
      </c>
      <c r="AC70" s="219">
        <f t="shared" si="8"/>
        <v>1</v>
      </c>
      <c r="AD70" s="216">
        <v>24</v>
      </c>
      <c r="AE70" s="219">
        <f t="shared" si="9"/>
        <v>1</v>
      </c>
      <c r="AF70" s="202">
        <f t="shared" si="35"/>
        <v>116</v>
      </c>
      <c r="AG70" s="218">
        <f t="shared" si="35"/>
        <v>6</v>
      </c>
      <c r="AH70" s="216">
        <v>23</v>
      </c>
      <c r="AI70" s="220">
        <f t="shared" si="11"/>
        <v>1</v>
      </c>
      <c r="AJ70" s="216">
        <v>22</v>
      </c>
      <c r="AK70" s="220">
        <f t="shared" si="12"/>
        <v>1</v>
      </c>
      <c r="AL70" s="216">
        <v>18</v>
      </c>
      <c r="AM70" s="220">
        <f t="shared" si="13"/>
        <v>1</v>
      </c>
      <c r="AN70" s="216">
        <v>0</v>
      </c>
      <c r="AO70" s="220">
        <f t="shared" si="14"/>
        <v>0</v>
      </c>
      <c r="AP70" s="216">
        <v>0</v>
      </c>
      <c r="AQ70" s="220">
        <f t="shared" si="15"/>
        <v>0</v>
      </c>
      <c r="AR70" s="216">
        <v>0</v>
      </c>
      <c r="AS70" s="220">
        <f t="shared" si="16"/>
        <v>0</v>
      </c>
      <c r="AT70" s="200">
        <f t="shared" si="36"/>
        <v>204</v>
      </c>
      <c r="AU70" s="201">
        <f t="shared" si="36"/>
        <v>11</v>
      </c>
      <c r="AV70" s="192">
        <v>1</v>
      </c>
      <c r="AW70" s="192">
        <v>1</v>
      </c>
      <c r="AX70" s="192">
        <v>14</v>
      </c>
      <c r="AY70" s="202">
        <f t="shared" si="18"/>
        <v>16</v>
      </c>
      <c r="AZ70" s="203">
        <f t="shared" si="19"/>
        <v>1</v>
      </c>
      <c r="BA70" s="203">
        <f t="shared" si="20"/>
        <v>1</v>
      </c>
      <c r="BB70" s="203">
        <f t="shared" si="45"/>
        <v>14</v>
      </c>
      <c r="BC70" s="202">
        <f t="shared" si="37"/>
        <v>16</v>
      </c>
      <c r="BD70" s="221">
        <f t="shared" si="38"/>
        <v>0</v>
      </c>
      <c r="BE70" s="221">
        <f t="shared" si="39"/>
        <v>0</v>
      </c>
      <c r="BF70" s="221">
        <f t="shared" si="39"/>
        <v>0</v>
      </c>
      <c r="BG70" s="221">
        <f t="shared" si="39"/>
        <v>0</v>
      </c>
      <c r="BH70" s="222">
        <f t="shared" si="25"/>
        <v>0</v>
      </c>
      <c r="BI70" s="193"/>
      <c r="BJ70" s="193"/>
      <c r="BK70" s="209"/>
      <c r="BL70" s="209"/>
      <c r="BM70" s="221">
        <f t="shared" si="44"/>
        <v>1</v>
      </c>
      <c r="BN70" s="221">
        <f t="shared" si="27"/>
        <v>1</v>
      </c>
      <c r="BO70" s="221">
        <f t="shared" ref="BO70:BO101" si="46">SUM(AX70-BJ70-BK70+BL70)</f>
        <v>14</v>
      </c>
      <c r="BP70" s="221">
        <f t="shared" si="40"/>
        <v>16</v>
      </c>
      <c r="BQ70" s="202">
        <f t="shared" si="41"/>
        <v>0</v>
      </c>
      <c r="BR70" s="202">
        <f t="shared" si="42"/>
        <v>0</v>
      </c>
      <c r="BS70" s="202">
        <f t="shared" si="42"/>
        <v>0</v>
      </c>
      <c r="BT70" s="204">
        <f t="shared" si="42"/>
        <v>0</v>
      </c>
      <c r="BU70" s="193"/>
      <c r="BW70" s="193">
        <v>1</v>
      </c>
      <c r="BX70" s="193"/>
      <c r="BY70" s="193"/>
      <c r="BZ70" s="223">
        <f t="shared" si="43"/>
        <v>15</v>
      </c>
      <c r="CA70" s="224">
        <f t="shared" si="32"/>
        <v>1</v>
      </c>
      <c r="CB70" s="226"/>
      <c r="CC70" s="226"/>
      <c r="CD70" s="226">
        <v>1</v>
      </c>
      <c r="CE70" s="226">
        <v>1</v>
      </c>
      <c r="CF70" s="226">
        <v>1</v>
      </c>
    </row>
    <row r="71" spans="1:84" ht="24" customHeight="1" x14ac:dyDescent="0.55000000000000004">
      <c r="A71" s="193">
        <v>62</v>
      </c>
      <c r="B71" s="193">
        <v>71020151</v>
      </c>
      <c r="C71" s="207" t="s">
        <v>324</v>
      </c>
      <c r="D71" s="207" t="s">
        <v>293</v>
      </c>
      <c r="E71" s="193" t="s">
        <v>293</v>
      </c>
      <c r="F71" s="193" t="s">
        <v>252</v>
      </c>
      <c r="G71" s="193" t="s">
        <v>201</v>
      </c>
      <c r="H71" s="213" t="s">
        <v>202</v>
      </c>
      <c r="I71" s="193"/>
      <c r="J71" s="214" t="s">
        <v>254</v>
      </c>
      <c r="K71" s="215" t="s">
        <v>255</v>
      </c>
      <c r="L71" s="216">
        <v>3</v>
      </c>
      <c r="M71" s="217">
        <f t="shared" si="0"/>
        <v>1</v>
      </c>
      <c r="N71" s="216">
        <v>8</v>
      </c>
      <c r="O71" s="217">
        <f t="shared" si="1"/>
        <v>1</v>
      </c>
      <c r="P71" s="216">
        <v>12</v>
      </c>
      <c r="Q71" s="217">
        <f t="shared" si="2"/>
        <v>1</v>
      </c>
      <c r="R71" s="202">
        <f t="shared" si="34"/>
        <v>23</v>
      </c>
      <c r="S71" s="218">
        <f t="shared" si="34"/>
        <v>3</v>
      </c>
      <c r="T71" s="216">
        <v>6</v>
      </c>
      <c r="U71" s="219">
        <f t="shared" si="4"/>
        <v>1</v>
      </c>
      <c r="V71" s="216">
        <v>7</v>
      </c>
      <c r="W71" s="219">
        <f t="shared" si="5"/>
        <v>1</v>
      </c>
      <c r="X71" s="216">
        <v>12</v>
      </c>
      <c r="Y71" s="219">
        <f t="shared" si="6"/>
        <v>1</v>
      </c>
      <c r="Z71" s="216">
        <v>8</v>
      </c>
      <c r="AA71" s="219">
        <f t="shared" si="7"/>
        <v>1</v>
      </c>
      <c r="AB71" s="216">
        <v>15</v>
      </c>
      <c r="AC71" s="219">
        <f t="shared" si="8"/>
        <v>1</v>
      </c>
      <c r="AD71" s="216">
        <v>12</v>
      </c>
      <c r="AE71" s="219">
        <f t="shared" si="9"/>
        <v>1</v>
      </c>
      <c r="AF71" s="202">
        <f t="shared" si="35"/>
        <v>60</v>
      </c>
      <c r="AG71" s="218">
        <f t="shared" si="35"/>
        <v>6</v>
      </c>
      <c r="AH71" s="216">
        <v>22</v>
      </c>
      <c r="AI71" s="220">
        <f t="shared" si="11"/>
        <v>1</v>
      </c>
      <c r="AJ71" s="216">
        <v>17</v>
      </c>
      <c r="AK71" s="220">
        <f t="shared" si="12"/>
        <v>1</v>
      </c>
      <c r="AL71" s="216">
        <v>19</v>
      </c>
      <c r="AM71" s="220">
        <f t="shared" si="13"/>
        <v>1</v>
      </c>
      <c r="AN71" s="216">
        <v>0</v>
      </c>
      <c r="AO71" s="220">
        <f t="shared" si="14"/>
        <v>0</v>
      </c>
      <c r="AP71" s="216">
        <v>0</v>
      </c>
      <c r="AQ71" s="220">
        <f t="shared" si="15"/>
        <v>0</v>
      </c>
      <c r="AR71" s="216">
        <v>0</v>
      </c>
      <c r="AS71" s="220">
        <f t="shared" si="16"/>
        <v>0</v>
      </c>
      <c r="AT71" s="200">
        <f t="shared" si="36"/>
        <v>141</v>
      </c>
      <c r="AU71" s="201">
        <f t="shared" si="36"/>
        <v>12</v>
      </c>
      <c r="AV71" s="192">
        <v>1</v>
      </c>
      <c r="AW71" s="192"/>
      <c r="AX71" s="192">
        <v>16</v>
      </c>
      <c r="AY71" s="202">
        <f t="shared" si="18"/>
        <v>17</v>
      </c>
      <c r="AZ71" s="203">
        <f t="shared" si="19"/>
        <v>1</v>
      </c>
      <c r="BA71" s="203">
        <f t="shared" si="20"/>
        <v>1</v>
      </c>
      <c r="BB71" s="203">
        <f t="shared" si="45"/>
        <v>15</v>
      </c>
      <c r="BC71" s="202">
        <f t="shared" si="37"/>
        <v>17</v>
      </c>
      <c r="BD71" s="221">
        <f t="shared" si="38"/>
        <v>0</v>
      </c>
      <c r="BE71" s="221">
        <f t="shared" si="39"/>
        <v>-1</v>
      </c>
      <c r="BF71" s="221">
        <f t="shared" si="39"/>
        <v>1</v>
      </c>
      <c r="BG71" s="221">
        <f t="shared" si="39"/>
        <v>0</v>
      </c>
      <c r="BH71" s="222">
        <f t="shared" si="25"/>
        <v>0</v>
      </c>
      <c r="BI71" s="193"/>
      <c r="BJ71" s="193">
        <v>1</v>
      </c>
      <c r="BK71" s="209"/>
      <c r="BL71" s="209"/>
      <c r="BM71" s="221">
        <f t="shared" si="44"/>
        <v>1</v>
      </c>
      <c r="BN71" s="221">
        <f t="shared" si="27"/>
        <v>0</v>
      </c>
      <c r="BO71" s="221">
        <f t="shared" si="46"/>
        <v>15</v>
      </c>
      <c r="BP71" s="221">
        <f t="shared" si="40"/>
        <v>16</v>
      </c>
      <c r="BQ71" s="202">
        <f t="shared" si="41"/>
        <v>0</v>
      </c>
      <c r="BR71" s="202">
        <f t="shared" si="42"/>
        <v>-1</v>
      </c>
      <c r="BS71" s="202">
        <f t="shared" si="42"/>
        <v>0</v>
      </c>
      <c r="BT71" s="204">
        <f t="shared" si="42"/>
        <v>-1</v>
      </c>
      <c r="BU71" s="193"/>
      <c r="BV71" s="193">
        <v>2</v>
      </c>
      <c r="BW71" s="193"/>
      <c r="BX71" s="193"/>
      <c r="BY71" s="193"/>
      <c r="BZ71" s="223">
        <f t="shared" si="43"/>
        <v>17</v>
      </c>
      <c r="CA71" s="224">
        <f t="shared" si="32"/>
        <v>2</v>
      </c>
      <c r="CB71" s="226"/>
      <c r="CC71" s="226">
        <v>1</v>
      </c>
      <c r="CD71" s="226"/>
      <c r="CE71" s="226"/>
      <c r="CF71" s="226">
        <v>1</v>
      </c>
    </row>
    <row r="72" spans="1:84" ht="24" customHeight="1" x14ac:dyDescent="0.55000000000000004">
      <c r="A72" s="193">
        <v>63</v>
      </c>
      <c r="B72" s="193">
        <v>71020153</v>
      </c>
      <c r="C72" s="207" t="s">
        <v>325</v>
      </c>
      <c r="D72" s="207" t="s">
        <v>326</v>
      </c>
      <c r="E72" s="193" t="s">
        <v>293</v>
      </c>
      <c r="F72" s="193" t="s">
        <v>252</v>
      </c>
      <c r="G72" s="193" t="s">
        <v>201</v>
      </c>
      <c r="H72" s="213" t="s">
        <v>253</v>
      </c>
      <c r="I72" s="193"/>
      <c r="J72" s="214" t="s">
        <v>254</v>
      </c>
      <c r="K72" s="215" t="s">
        <v>255</v>
      </c>
      <c r="L72" s="216">
        <v>0</v>
      </c>
      <c r="M72" s="217">
        <f t="shared" si="0"/>
        <v>0</v>
      </c>
      <c r="N72" s="216">
        <v>9</v>
      </c>
      <c r="O72" s="217">
        <f t="shared" si="1"/>
        <v>1</v>
      </c>
      <c r="P72" s="216">
        <v>15</v>
      </c>
      <c r="Q72" s="217">
        <f t="shared" si="2"/>
        <v>1</v>
      </c>
      <c r="R72" s="202">
        <f t="shared" si="34"/>
        <v>24</v>
      </c>
      <c r="S72" s="218">
        <f t="shared" si="34"/>
        <v>2</v>
      </c>
      <c r="T72" s="216">
        <v>13</v>
      </c>
      <c r="U72" s="219">
        <f t="shared" si="4"/>
        <v>1</v>
      </c>
      <c r="V72" s="216">
        <v>13</v>
      </c>
      <c r="W72" s="219">
        <f t="shared" si="5"/>
        <v>1</v>
      </c>
      <c r="X72" s="216">
        <v>18</v>
      </c>
      <c r="Y72" s="219">
        <f t="shared" si="6"/>
        <v>1</v>
      </c>
      <c r="Z72" s="216">
        <v>18</v>
      </c>
      <c r="AA72" s="219">
        <f t="shared" si="7"/>
        <v>1</v>
      </c>
      <c r="AB72" s="216">
        <v>20</v>
      </c>
      <c r="AC72" s="219">
        <f t="shared" si="8"/>
        <v>1</v>
      </c>
      <c r="AD72" s="216">
        <v>19</v>
      </c>
      <c r="AE72" s="219">
        <f t="shared" si="9"/>
        <v>1</v>
      </c>
      <c r="AF72" s="202">
        <f t="shared" si="35"/>
        <v>101</v>
      </c>
      <c r="AG72" s="218">
        <f t="shared" si="35"/>
        <v>6</v>
      </c>
      <c r="AH72" s="216">
        <v>0</v>
      </c>
      <c r="AI72" s="220">
        <f t="shared" si="11"/>
        <v>0</v>
      </c>
      <c r="AJ72" s="216">
        <v>0</v>
      </c>
      <c r="AK72" s="220">
        <f t="shared" si="12"/>
        <v>0</v>
      </c>
      <c r="AL72" s="216">
        <v>0</v>
      </c>
      <c r="AM72" s="220">
        <f t="shared" si="13"/>
        <v>0</v>
      </c>
      <c r="AN72" s="216">
        <v>0</v>
      </c>
      <c r="AO72" s="220">
        <f t="shared" si="14"/>
        <v>0</v>
      </c>
      <c r="AP72" s="216">
        <v>0</v>
      </c>
      <c r="AQ72" s="220">
        <f t="shared" si="15"/>
        <v>0</v>
      </c>
      <c r="AR72" s="216">
        <v>0</v>
      </c>
      <c r="AS72" s="220">
        <f t="shared" si="16"/>
        <v>0</v>
      </c>
      <c r="AT72" s="200">
        <f t="shared" si="36"/>
        <v>125</v>
      </c>
      <c r="AU72" s="201">
        <f t="shared" si="36"/>
        <v>8</v>
      </c>
      <c r="AV72" s="192">
        <v>1</v>
      </c>
      <c r="AW72" s="192"/>
      <c r="AX72" s="192">
        <f>10-2</f>
        <v>8</v>
      </c>
      <c r="AY72" s="202">
        <f t="shared" si="18"/>
        <v>9</v>
      </c>
      <c r="AZ72" s="203">
        <f t="shared" si="19"/>
        <v>1</v>
      </c>
      <c r="BA72" s="203">
        <f t="shared" si="20"/>
        <v>1</v>
      </c>
      <c r="BB72" s="203">
        <f t="shared" si="45"/>
        <v>10</v>
      </c>
      <c r="BC72" s="202">
        <f t="shared" si="37"/>
        <v>12</v>
      </c>
      <c r="BD72" s="221">
        <f t="shared" si="38"/>
        <v>0</v>
      </c>
      <c r="BE72" s="221">
        <f t="shared" si="39"/>
        <v>-1</v>
      </c>
      <c r="BF72" s="221">
        <f t="shared" si="39"/>
        <v>-2</v>
      </c>
      <c r="BG72" s="221">
        <f t="shared" si="39"/>
        <v>-3</v>
      </c>
      <c r="BH72" s="222">
        <f t="shared" si="25"/>
        <v>-25</v>
      </c>
      <c r="BI72" s="193"/>
      <c r="BJ72" s="193"/>
      <c r="BK72" s="209"/>
      <c r="BL72" s="209"/>
      <c r="BM72" s="221">
        <f t="shared" si="44"/>
        <v>1</v>
      </c>
      <c r="BN72" s="221">
        <f t="shared" si="27"/>
        <v>0</v>
      </c>
      <c r="BO72" s="221">
        <f t="shared" si="46"/>
        <v>8</v>
      </c>
      <c r="BP72" s="221">
        <f t="shared" si="40"/>
        <v>9</v>
      </c>
      <c r="BQ72" s="202">
        <f t="shared" si="41"/>
        <v>0</v>
      </c>
      <c r="BR72" s="202">
        <f t="shared" si="42"/>
        <v>-1</v>
      </c>
      <c r="BS72" s="202">
        <f t="shared" si="42"/>
        <v>-2</v>
      </c>
      <c r="BT72" s="204">
        <f t="shared" si="42"/>
        <v>-3</v>
      </c>
      <c r="BU72" s="193">
        <v>1</v>
      </c>
      <c r="BV72" s="193"/>
      <c r="BW72" s="193"/>
      <c r="BX72" s="193"/>
      <c r="BY72" s="193"/>
      <c r="BZ72" s="223">
        <f t="shared" si="43"/>
        <v>8</v>
      </c>
      <c r="CA72" s="224">
        <f t="shared" si="32"/>
        <v>-2</v>
      </c>
      <c r="CB72" s="226">
        <v>1</v>
      </c>
      <c r="CC72" s="226"/>
      <c r="CD72" s="226">
        <v>1</v>
      </c>
      <c r="CE72" s="226"/>
      <c r="CF72" s="226"/>
    </row>
    <row r="73" spans="1:84" ht="24" customHeight="1" x14ac:dyDescent="0.55000000000000004">
      <c r="A73" s="193">
        <v>64</v>
      </c>
      <c r="B73" s="193">
        <v>71020154</v>
      </c>
      <c r="C73" s="207" t="s">
        <v>327</v>
      </c>
      <c r="D73" s="207" t="s">
        <v>326</v>
      </c>
      <c r="E73" s="193" t="s">
        <v>293</v>
      </c>
      <c r="F73" s="193" t="s">
        <v>252</v>
      </c>
      <c r="G73" s="193" t="s">
        <v>201</v>
      </c>
      <c r="H73" s="213" t="s">
        <v>253</v>
      </c>
      <c r="I73" s="193"/>
      <c r="J73" s="214" t="s">
        <v>254</v>
      </c>
      <c r="K73" s="215" t="s">
        <v>255</v>
      </c>
      <c r="L73" s="216">
        <v>0</v>
      </c>
      <c r="M73" s="217">
        <f t="shared" si="0"/>
        <v>0</v>
      </c>
      <c r="N73" s="216">
        <v>10</v>
      </c>
      <c r="O73" s="217">
        <f t="shared" si="1"/>
        <v>1</v>
      </c>
      <c r="P73" s="216">
        <v>4</v>
      </c>
      <c r="Q73" s="217">
        <f t="shared" si="2"/>
        <v>1</v>
      </c>
      <c r="R73" s="202">
        <f t="shared" si="34"/>
        <v>14</v>
      </c>
      <c r="S73" s="218">
        <f t="shared" si="34"/>
        <v>2</v>
      </c>
      <c r="T73" s="216">
        <v>9</v>
      </c>
      <c r="U73" s="219">
        <f t="shared" si="4"/>
        <v>1</v>
      </c>
      <c r="V73" s="216">
        <v>10</v>
      </c>
      <c r="W73" s="219">
        <f t="shared" si="5"/>
        <v>1</v>
      </c>
      <c r="X73" s="216">
        <v>13</v>
      </c>
      <c r="Y73" s="219">
        <f t="shared" si="6"/>
        <v>1</v>
      </c>
      <c r="Z73" s="216">
        <v>9</v>
      </c>
      <c r="AA73" s="219">
        <f t="shared" si="7"/>
        <v>1</v>
      </c>
      <c r="AB73" s="216">
        <v>11</v>
      </c>
      <c r="AC73" s="219">
        <f t="shared" si="8"/>
        <v>1</v>
      </c>
      <c r="AD73" s="216">
        <v>12</v>
      </c>
      <c r="AE73" s="219">
        <f t="shared" si="9"/>
        <v>1</v>
      </c>
      <c r="AF73" s="202">
        <f t="shared" si="35"/>
        <v>64</v>
      </c>
      <c r="AG73" s="218">
        <f t="shared" si="35"/>
        <v>6</v>
      </c>
      <c r="AH73" s="216">
        <v>0</v>
      </c>
      <c r="AI73" s="220">
        <f t="shared" si="11"/>
        <v>0</v>
      </c>
      <c r="AJ73" s="216">
        <v>0</v>
      </c>
      <c r="AK73" s="220">
        <f t="shared" si="12"/>
        <v>0</v>
      </c>
      <c r="AL73" s="216">
        <v>0</v>
      </c>
      <c r="AM73" s="220">
        <f t="shared" si="13"/>
        <v>0</v>
      </c>
      <c r="AN73" s="216">
        <v>0</v>
      </c>
      <c r="AO73" s="220">
        <f t="shared" si="14"/>
        <v>0</v>
      </c>
      <c r="AP73" s="216">
        <v>0</v>
      </c>
      <c r="AQ73" s="220">
        <f t="shared" si="15"/>
        <v>0</v>
      </c>
      <c r="AR73" s="216">
        <v>0</v>
      </c>
      <c r="AS73" s="220">
        <f t="shared" si="16"/>
        <v>0</v>
      </c>
      <c r="AT73" s="200">
        <f t="shared" si="36"/>
        <v>78</v>
      </c>
      <c r="AU73" s="201">
        <f t="shared" si="36"/>
        <v>8</v>
      </c>
      <c r="AV73" s="192">
        <v>1</v>
      </c>
      <c r="AW73" s="192"/>
      <c r="AX73" s="192">
        <f>6+1</f>
        <v>7</v>
      </c>
      <c r="AY73" s="202">
        <f t="shared" si="18"/>
        <v>8</v>
      </c>
      <c r="AZ73" s="203">
        <f t="shared" si="19"/>
        <v>1</v>
      </c>
      <c r="BA73" s="203">
        <f t="shared" si="20"/>
        <v>0</v>
      </c>
      <c r="BB73" s="203">
        <f t="shared" si="45"/>
        <v>6</v>
      </c>
      <c r="BC73" s="202">
        <f t="shared" si="37"/>
        <v>7</v>
      </c>
      <c r="BD73" s="221">
        <f t="shared" si="38"/>
        <v>0</v>
      </c>
      <c r="BE73" s="221">
        <f t="shared" si="39"/>
        <v>0</v>
      </c>
      <c r="BF73" s="221">
        <f t="shared" si="39"/>
        <v>1</v>
      </c>
      <c r="BG73" s="221">
        <f t="shared" si="39"/>
        <v>1</v>
      </c>
      <c r="BH73" s="222">
        <f t="shared" si="25"/>
        <v>14.285714285714285</v>
      </c>
      <c r="BI73" s="193"/>
      <c r="BJ73" s="193"/>
      <c r="BK73" s="209"/>
      <c r="BL73" s="209"/>
      <c r="BM73" s="221">
        <f t="shared" si="44"/>
        <v>1</v>
      </c>
      <c r="BN73" s="221">
        <f t="shared" si="27"/>
        <v>0</v>
      </c>
      <c r="BO73" s="221">
        <f t="shared" si="46"/>
        <v>7</v>
      </c>
      <c r="BP73" s="221">
        <f t="shared" si="40"/>
        <v>8</v>
      </c>
      <c r="BQ73" s="202">
        <f t="shared" si="41"/>
        <v>0</v>
      </c>
      <c r="BR73" s="202">
        <f t="shared" si="42"/>
        <v>0</v>
      </c>
      <c r="BS73" s="202">
        <f t="shared" si="42"/>
        <v>1</v>
      </c>
      <c r="BT73" s="204">
        <f t="shared" si="42"/>
        <v>1</v>
      </c>
      <c r="BU73" s="193"/>
      <c r="BV73" s="193"/>
      <c r="BW73" s="193">
        <v>1</v>
      </c>
      <c r="BX73" s="193"/>
      <c r="BY73" s="193"/>
      <c r="BZ73" s="223">
        <f t="shared" si="43"/>
        <v>8</v>
      </c>
      <c r="CA73" s="224">
        <f t="shared" si="32"/>
        <v>2</v>
      </c>
      <c r="CB73" s="226">
        <v>1</v>
      </c>
      <c r="CC73" s="226"/>
      <c r="CD73" s="234"/>
      <c r="CE73" s="226"/>
      <c r="CF73" s="226"/>
    </row>
    <row r="74" spans="1:84" ht="24" customHeight="1" x14ac:dyDescent="0.55000000000000004">
      <c r="A74" s="193">
        <v>65</v>
      </c>
      <c r="B74" s="193">
        <v>71020155</v>
      </c>
      <c r="C74" s="207" t="s">
        <v>328</v>
      </c>
      <c r="D74" s="207" t="s">
        <v>326</v>
      </c>
      <c r="E74" s="193" t="s">
        <v>293</v>
      </c>
      <c r="F74" s="193" t="s">
        <v>252</v>
      </c>
      <c r="G74" s="193" t="s">
        <v>201</v>
      </c>
      <c r="H74" s="213" t="s">
        <v>202</v>
      </c>
      <c r="I74" s="193"/>
      <c r="J74" s="214" t="s">
        <v>254</v>
      </c>
      <c r="K74" s="215" t="s">
        <v>255</v>
      </c>
      <c r="L74" s="216">
        <v>0</v>
      </c>
      <c r="M74" s="217">
        <f t="shared" ref="M74:M101" si="47">IF(L74=0,0,IF(L74&lt;10,1,IF(MOD(L74,30)&lt;10,ROUNDDOWN(L74/30,0),ROUNDUP(L74/30,0))))</f>
        <v>0</v>
      </c>
      <c r="N74" s="216">
        <v>18</v>
      </c>
      <c r="O74" s="217">
        <f t="shared" ref="O74:O101" si="48">IF(N74=0,0,IF(N74&lt;10,1,IF(MOD(N74,30)&lt;10,ROUNDDOWN(N74/30,0),ROUNDUP(N74/30,0))))</f>
        <v>1</v>
      </c>
      <c r="P74" s="216">
        <v>20</v>
      </c>
      <c r="Q74" s="217">
        <f t="shared" ref="Q74:Q101" si="49">IF(P74=0,0,IF(P74&lt;10,1,IF(MOD(P74,30)&lt;10,ROUNDDOWN(P74/30,0),ROUNDUP(P74/30,0))))</f>
        <v>1</v>
      </c>
      <c r="R74" s="202">
        <f t="shared" ref="R74:S101" si="50">SUM(L74,N74,P74)</f>
        <v>38</v>
      </c>
      <c r="S74" s="218">
        <f t="shared" si="50"/>
        <v>2</v>
      </c>
      <c r="T74" s="216">
        <v>30</v>
      </c>
      <c r="U74" s="219">
        <f t="shared" ref="U74:U101" si="51">IF(T74=0,0,IF(T74&lt;10,1,IF(MOD(T74,30)&lt;10,ROUNDDOWN(T74/30,0),ROUNDUP(T74/30,0))))</f>
        <v>1</v>
      </c>
      <c r="V74" s="216">
        <v>32</v>
      </c>
      <c r="W74" s="219">
        <f t="shared" ref="W74:W101" si="52">IF(V74=0,0,IF(V74&lt;10,1,IF(MOD(V74,30)&lt;10,ROUNDDOWN(V74/30,0),ROUNDUP(V74/30,0))))</f>
        <v>1</v>
      </c>
      <c r="X74" s="216">
        <v>37</v>
      </c>
      <c r="Y74" s="219">
        <f t="shared" ref="Y74:Y101" si="53">IF(X74=0,0,IF(X74&lt;10,1,IF(MOD(X74,30)&lt;10,ROUNDDOWN(X74/30,0),ROUNDUP(X74/30,0))))</f>
        <v>1</v>
      </c>
      <c r="Z74" s="216">
        <v>42</v>
      </c>
      <c r="AA74" s="219">
        <f t="shared" ref="AA74:AA101" si="54">IF(Z74=0,0,IF(Z74&lt;10,1,IF(MOD(Z74,30)&lt;10,ROUNDDOWN(Z74/30,0),ROUNDUP(Z74/30,0))))</f>
        <v>2</v>
      </c>
      <c r="AB74" s="216">
        <v>45</v>
      </c>
      <c r="AC74" s="219">
        <f t="shared" ref="AC74:AC101" si="55">IF(AB74=0,0,IF(AB74&lt;10,1,IF(MOD(AB74,30)&lt;10,ROUNDDOWN(AB74/30,0),ROUNDUP(AB74/30,0))))</f>
        <v>2</v>
      </c>
      <c r="AD74" s="216">
        <v>46</v>
      </c>
      <c r="AE74" s="219">
        <f t="shared" ref="AE74:AE101" si="56">IF(AD74=0,0,IF(AD74&lt;10,1,IF(MOD(AD74,30)&lt;10,ROUNDDOWN(AD74/30,0),ROUNDUP(AD74/30,0))))</f>
        <v>2</v>
      </c>
      <c r="AF74" s="202">
        <f t="shared" ref="AF74:AG101" si="57">SUM(T74,V74,X74,Z74,AB74,AD74)</f>
        <v>232</v>
      </c>
      <c r="AG74" s="218">
        <f t="shared" si="57"/>
        <v>9</v>
      </c>
      <c r="AH74" s="216">
        <v>51</v>
      </c>
      <c r="AI74" s="220">
        <f t="shared" ref="AI74:AI101" si="58">IF(AH74=0,0,IF(AH74&lt;10,1,IF(MOD(AH74,35)&lt;10,ROUNDDOWN(AH74/35,0),ROUNDUP(AH74/35,0))))</f>
        <v>2</v>
      </c>
      <c r="AJ74" s="216">
        <v>38</v>
      </c>
      <c r="AK74" s="220">
        <f t="shared" ref="AK74:AK101" si="59">IF(AJ74=0,0,IF(AJ74&lt;10,1,IF(MOD(AJ74,35)&lt;10,ROUNDDOWN(AJ74/35,0),ROUNDUP(AJ74/35,0))))</f>
        <v>1</v>
      </c>
      <c r="AL74" s="216">
        <v>43</v>
      </c>
      <c r="AM74" s="220">
        <f t="shared" ref="AM74:AM101" si="60">IF(AL74=0,0,IF(AL74&lt;10,1,IF(MOD(AL74,35)&lt;10,ROUNDDOWN(AL74/35,0),ROUNDUP(AL74/35,0))))</f>
        <v>1</v>
      </c>
      <c r="AN74" s="216">
        <v>13</v>
      </c>
      <c r="AO74" s="220">
        <f t="shared" ref="AO74:AO101" si="61">IF(AN74=0,0,IF(AN74&lt;10,1,IF(MOD(AN74,35)&lt;10,ROUNDDOWN(AN74/35,0),ROUNDUP(AN74/35,0))))</f>
        <v>1</v>
      </c>
      <c r="AP74" s="216">
        <v>15</v>
      </c>
      <c r="AQ74" s="220">
        <f t="shared" ref="AQ74:AQ101" si="62">IF(AP74=0,0,IF(AP74&lt;10,1,IF(MOD(AP74,35)&lt;10,ROUNDDOWN(AP74/35,0),ROUNDUP(AP74/35,0))))</f>
        <v>1</v>
      </c>
      <c r="AR74" s="216">
        <v>10</v>
      </c>
      <c r="AS74" s="220">
        <f t="shared" ref="AS74:AS101" si="63">IF(AR74=0,0,IF(AR74&lt;10,1,IF(MOD(AR74,35)&lt;10,ROUNDDOWN(AR74/35,0),ROUNDUP(AR74/35,0))))</f>
        <v>1</v>
      </c>
      <c r="AT74" s="200">
        <f t="shared" ref="AT74:AU101" si="64">SUM(L74,N74,P74,T74,V74,X74,Z74,AB74,AD74,AH74,AJ74,AL74,AN74,AP74,AR74)</f>
        <v>440</v>
      </c>
      <c r="AU74" s="201">
        <f t="shared" si="64"/>
        <v>18</v>
      </c>
      <c r="AV74" s="192">
        <v>1</v>
      </c>
      <c r="AW74" s="192">
        <v>1</v>
      </c>
      <c r="AX74" s="192">
        <v>24</v>
      </c>
      <c r="AY74" s="202">
        <f t="shared" ref="AY74:AY101" si="65">SUM(AV74:AX74)</f>
        <v>26</v>
      </c>
      <c r="AZ74" s="203">
        <f t="shared" ref="AZ74:AZ101" si="66">IF(AT74&lt;=0,0,IF(AND(AT74&lt;=40,OR(K74="ป.ปกติ",K74="",K74="คลิกเลือกลักษณะพื้นที่สถานศึกษา")),0,1))</f>
        <v>1</v>
      </c>
      <c r="BA74" s="203">
        <f t="shared" ref="BA74:BA101" si="67">IF(AT74&lt;=119,0,IF(AT74&lt;=719,1,IF(AT74&lt;=1079,2,IF(AT74&lt;=1679,3,4))))</f>
        <v>1</v>
      </c>
      <c r="BB74" s="203">
        <f t="shared" si="45"/>
        <v>25</v>
      </c>
      <c r="BC74" s="202">
        <f t="shared" si="37"/>
        <v>27</v>
      </c>
      <c r="BD74" s="221">
        <f t="shared" si="38"/>
        <v>0</v>
      </c>
      <c r="BE74" s="221">
        <f t="shared" ref="BE74:BG101" si="68">SUM(AW74-BA74)</f>
        <v>0</v>
      </c>
      <c r="BF74" s="221">
        <f t="shared" si="68"/>
        <v>-1</v>
      </c>
      <c r="BG74" s="221">
        <f t="shared" si="68"/>
        <v>-1</v>
      </c>
      <c r="BH74" s="222">
        <f t="shared" ref="BH74:BH101" si="69">BG74/BC74*100</f>
        <v>-3.7037037037037033</v>
      </c>
      <c r="BI74" s="193"/>
      <c r="BJ74" s="193"/>
      <c r="BK74" s="209"/>
      <c r="BL74" s="209"/>
      <c r="BM74" s="221">
        <f t="shared" si="44"/>
        <v>1</v>
      </c>
      <c r="BN74" s="221">
        <f t="shared" ref="BN74:BN101" si="70">SUM(AW74)</f>
        <v>1</v>
      </c>
      <c r="BO74" s="221">
        <f t="shared" si="46"/>
        <v>24</v>
      </c>
      <c r="BP74" s="221">
        <f t="shared" si="40"/>
        <v>26</v>
      </c>
      <c r="BQ74" s="202">
        <f t="shared" si="41"/>
        <v>0</v>
      </c>
      <c r="BR74" s="202">
        <f t="shared" ref="BR74:BT101" si="71">SUM(BN74-BA74)</f>
        <v>0</v>
      </c>
      <c r="BS74" s="202">
        <f t="shared" si="71"/>
        <v>-1</v>
      </c>
      <c r="BT74" s="204">
        <f t="shared" si="71"/>
        <v>-1</v>
      </c>
      <c r="BU74" s="193"/>
      <c r="BV74" s="193">
        <v>1</v>
      </c>
      <c r="BW74" s="193">
        <v>1</v>
      </c>
      <c r="BX74" s="193"/>
      <c r="BY74" s="193"/>
      <c r="BZ74" s="223">
        <f t="shared" si="43"/>
        <v>26</v>
      </c>
      <c r="CA74" s="224">
        <f t="shared" ref="CA74:CA101" si="72">SUM(BZ74-BB74)</f>
        <v>1</v>
      </c>
      <c r="CB74" s="226"/>
      <c r="CC74" s="226"/>
      <c r="CD74" s="226"/>
      <c r="CE74" s="226"/>
      <c r="CF74" s="226">
        <v>1</v>
      </c>
    </row>
    <row r="75" spans="1:84" ht="24" customHeight="1" x14ac:dyDescent="0.55000000000000004">
      <c r="A75" s="193">
        <v>66</v>
      </c>
      <c r="B75" s="193">
        <v>71020156</v>
      </c>
      <c r="C75" s="207" t="s">
        <v>329</v>
      </c>
      <c r="D75" s="207" t="s">
        <v>326</v>
      </c>
      <c r="E75" s="193" t="s">
        <v>293</v>
      </c>
      <c r="F75" s="193" t="s">
        <v>252</v>
      </c>
      <c r="G75" s="193" t="s">
        <v>201</v>
      </c>
      <c r="H75" s="213" t="s">
        <v>202</v>
      </c>
      <c r="I75" s="193"/>
      <c r="J75" s="214" t="s">
        <v>254</v>
      </c>
      <c r="K75" s="215" t="s">
        <v>255</v>
      </c>
      <c r="L75" s="216">
        <v>0</v>
      </c>
      <c r="M75" s="217">
        <f t="shared" si="47"/>
        <v>0</v>
      </c>
      <c r="N75" s="216">
        <v>16</v>
      </c>
      <c r="O75" s="217">
        <f t="shared" si="48"/>
        <v>1</v>
      </c>
      <c r="P75" s="216">
        <v>11</v>
      </c>
      <c r="Q75" s="217">
        <f t="shared" si="49"/>
        <v>1</v>
      </c>
      <c r="R75" s="202">
        <f t="shared" si="50"/>
        <v>27</v>
      </c>
      <c r="S75" s="218">
        <f t="shared" si="50"/>
        <v>2</v>
      </c>
      <c r="T75" s="216">
        <v>14</v>
      </c>
      <c r="U75" s="219">
        <f t="shared" si="51"/>
        <v>1</v>
      </c>
      <c r="V75" s="216">
        <v>9</v>
      </c>
      <c r="W75" s="219">
        <f t="shared" si="52"/>
        <v>1</v>
      </c>
      <c r="X75" s="216">
        <v>8</v>
      </c>
      <c r="Y75" s="219">
        <f t="shared" si="53"/>
        <v>1</v>
      </c>
      <c r="Z75" s="216">
        <v>14</v>
      </c>
      <c r="AA75" s="219">
        <f t="shared" si="54"/>
        <v>1</v>
      </c>
      <c r="AB75" s="216">
        <v>13</v>
      </c>
      <c r="AC75" s="219">
        <f t="shared" si="55"/>
        <v>1</v>
      </c>
      <c r="AD75" s="216">
        <v>21</v>
      </c>
      <c r="AE75" s="219">
        <f t="shared" si="56"/>
        <v>1</v>
      </c>
      <c r="AF75" s="202">
        <f t="shared" si="57"/>
        <v>79</v>
      </c>
      <c r="AG75" s="218">
        <f t="shared" si="57"/>
        <v>6</v>
      </c>
      <c r="AH75" s="216">
        <v>10</v>
      </c>
      <c r="AI75" s="220">
        <f t="shared" si="58"/>
        <v>1</v>
      </c>
      <c r="AJ75" s="216">
        <v>7</v>
      </c>
      <c r="AK75" s="220">
        <f t="shared" si="59"/>
        <v>1</v>
      </c>
      <c r="AL75" s="216">
        <v>6</v>
      </c>
      <c r="AM75" s="220">
        <f t="shared" si="60"/>
        <v>1</v>
      </c>
      <c r="AN75" s="216">
        <v>0</v>
      </c>
      <c r="AO75" s="220">
        <f t="shared" si="61"/>
        <v>0</v>
      </c>
      <c r="AP75" s="216">
        <v>0</v>
      </c>
      <c r="AQ75" s="220">
        <f t="shared" si="62"/>
        <v>0</v>
      </c>
      <c r="AR75" s="216">
        <v>0</v>
      </c>
      <c r="AS75" s="220">
        <f t="shared" si="63"/>
        <v>0</v>
      </c>
      <c r="AT75" s="200">
        <f t="shared" si="64"/>
        <v>129</v>
      </c>
      <c r="AU75" s="201">
        <f t="shared" si="64"/>
        <v>11</v>
      </c>
      <c r="AV75" s="192">
        <v>1</v>
      </c>
      <c r="AW75" s="192"/>
      <c r="AX75" s="192">
        <v>14</v>
      </c>
      <c r="AY75" s="202">
        <f t="shared" si="65"/>
        <v>15</v>
      </c>
      <c r="AZ75" s="203">
        <f t="shared" si="66"/>
        <v>1</v>
      </c>
      <c r="BA75" s="203">
        <f t="shared" si="67"/>
        <v>1</v>
      </c>
      <c r="BB75" s="203">
        <f t="shared" si="45"/>
        <v>14</v>
      </c>
      <c r="BC75" s="202">
        <f t="shared" si="37"/>
        <v>16</v>
      </c>
      <c r="BD75" s="221">
        <f t="shared" si="38"/>
        <v>0</v>
      </c>
      <c r="BE75" s="221">
        <f t="shared" si="68"/>
        <v>-1</v>
      </c>
      <c r="BF75" s="221">
        <f t="shared" si="68"/>
        <v>0</v>
      </c>
      <c r="BG75" s="221">
        <f t="shared" si="68"/>
        <v>-1</v>
      </c>
      <c r="BH75" s="222">
        <f t="shared" si="69"/>
        <v>-6.25</v>
      </c>
      <c r="BI75" s="193"/>
      <c r="BJ75" s="193"/>
      <c r="BK75" s="209"/>
      <c r="BL75" s="209"/>
      <c r="BM75" s="221">
        <f t="shared" si="44"/>
        <v>1</v>
      </c>
      <c r="BN75" s="221">
        <f t="shared" si="70"/>
        <v>0</v>
      </c>
      <c r="BO75" s="221">
        <f t="shared" si="46"/>
        <v>14</v>
      </c>
      <c r="BP75" s="221">
        <f t="shared" si="40"/>
        <v>15</v>
      </c>
      <c r="BQ75" s="202">
        <f t="shared" si="41"/>
        <v>0</v>
      </c>
      <c r="BR75" s="202">
        <f t="shared" si="71"/>
        <v>-1</v>
      </c>
      <c r="BS75" s="202">
        <f t="shared" si="71"/>
        <v>0</v>
      </c>
      <c r="BT75" s="204">
        <f t="shared" si="71"/>
        <v>-1</v>
      </c>
      <c r="BU75" s="193"/>
      <c r="BV75" s="193">
        <v>1</v>
      </c>
      <c r="BW75" s="193"/>
      <c r="BX75" s="193"/>
      <c r="BY75" s="193"/>
      <c r="BZ75" s="223">
        <f t="shared" si="43"/>
        <v>15</v>
      </c>
      <c r="CA75" s="224">
        <f t="shared" si="72"/>
        <v>1</v>
      </c>
      <c r="CB75" s="226"/>
      <c r="CC75" s="226">
        <v>1</v>
      </c>
      <c r="CD75" s="226"/>
      <c r="CE75" s="226"/>
      <c r="CF75" s="226">
        <v>1</v>
      </c>
    </row>
    <row r="76" spans="1:84" ht="24" x14ac:dyDescent="0.55000000000000004">
      <c r="A76" s="193">
        <v>67</v>
      </c>
      <c r="B76" s="193">
        <v>71020157</v>
      </c>
      <c r="C76" s="207" t="s">
        <v>330</v>
      </c>
      <c r="D76" s="207" t="s">
        <v>326</v>
      </c>
      <c r="E76" s="193" t="s">
        <v>293</v>
      </c>
      <c r="F76" s="193" t="s">
        <v>252</v>
      </c>
      <c r="G76" s="193" t="s">
        <v>201</v>
      </c>
      <c r="H76" s="213" t="s">
        <v>253</v>
      </c>
      <c r="I76" s="193"/>
      <c r="J76" s="214" t="s">
        <v>254</v>
      </c>
      <c r="K76" s="215" t="s">
        <v>255</v>
      </c>
      <c r="L76" s="216">
        <v>0</v>
      </c>
      <c r="M76" s="217">
        <f t="shared" si="47"/>
        <v>0</v>
      </c>
      <c r="N76" s="216">
        <v>5</v>
      </c>
      <c r="O76" s="217">
        <f t="shared" si="48"/>
        <v>1</v>
      </c>
      <c r="P76" s="216">
        <v>10</v>
      </c>
      <c r="Q76" s="217">
        <f t="shared" si="49"/>
        <v>1</v>
      </c>
      <c r="R76" s="202">
        <f t="shared" si="50"/>
        <v>15</v>
      </c>
      <c r="S76" s="218">
        <f t="shared" si="50"/>
        <v>2</v>
      </c>
      <c r="T76" s="216">
        <v>7</v>
      </c>
      <c r="U76" s="219">
        <f t="shared" si="51"/>
        <v>1</v>
      </c>
      <c r="V76" s="216">
        <v>7</v>
      </c>
      <c r="W76" s="219">
        <f t="shared" si="52"/>
        <v>1</v>
      </c>
      <c r="X76" s="216">
        <v>3</v>
      </c>
      <c r="Y76" s="219">
        <f t="shared" si="53"/>
        <v>1</v>
      </c>
      <c r="Z76" s="216">
        <v>5</v>
      </c>
      <c r="AA76" s="219">
        <f t="shared" si="54"/>
        <v>1</v>
      </c>
      <c r="AB76" s="216">
        <v>3</v>
      </c>
      <c r="AC76" s="219">
        <f t="shared" si="55"/>
        <v>1</v>
      </c>
      <c r="AD76" s="216">
        <v>11</v>
      </c>
      <c r="AE76" s="219">
        <f t="shared" si="56"/>
        <v>1</v>
      </c>
      <c r="AF76" s="202">
        <f t="shared" si="57"/>
        <v>36</v>
      </c>
      <c r="AG76" s="218">
        <f t="shared" si="57"/>
        <v>6</v>
      </c>
      <c r="AH76" s="216">
        <v>0</v>
      </c>
      <c r="AI76" s="220">
        <f t="shared" si="58"/>
        <v>0</v>
      </c>
      <c r="AJ76" s="216">
        <v>0</v>
      </c>
      <c r="AK76" s="220">
        <f t="shared" si="59"/>
        <v>0</v>
      </c>
      <c r="AL76" s="216">
        <v>0</v>
      </c>
      <c r="AM76" s="220">
        <f t="shared" si="60"/>
        <v>0</v>
      </c>
      <c r="AN76" s="216">
        <v>0</v>
      </c>
      <c r="AO76" s="220">
        <f t="shared" si="61"/>
        <v>0</v>
      </c>
      <c r="AP76" s="216">
        <v>0</v>
      </c>
      <c r="AQ76" s="220">
        <f t="shared" si="62"/>
        <v>0</v>
      </c>
      <c r="AR76" s="216">
        <v>0</v>
      </c>
      <c r="AS76" s="220">
        <f t="shared" si="63"/>
        <v>0</v>
      </c>
      <c r="AT76" s="200">
        <f t="shared" si="64"/>
        <v>51</v>
      </c>
      <c r="AU76" s="201">
        <f t="shared" si="64"/>
        <v>8</v>
      </c>
      <c r="AV76" s="192">
        <v>1</v>
      </c>
      <c r="AW76" s="192"/>
      <c r="AX76" s="192">
        <v>5</v>
      </c>
      <c r="AY76" s="202">
        <f t="shared" si="65"/>
        <v>6</v>
      </c>
      <c r="AZ76" s="203">
        <f t="shared" si="66"/>
        <v>1</v>
      </c>
      <c r="BA76" s="203">
        <f t="shared" si="67"/>
        <v>0</v>
      </c>
      <c r="BB76" s="203">
        <f t="shared" si="45"/>
        <v>6</v>
      </c>
      <c r="BC76" s="202">
        <f t="shared" si="37"/>
        <v>7</v>
      </c>
      <c r="BD76" s="221">
        <f t="shared" si="38"/>
        <v>0</v>
      </c>
      <c r="BE76" s="221">
        <f t="shared" si="68"/>
        <v>0</v>
      </c>
      <c r="BF76" s="221">
        <f t="shared" si="68"/>
        <v>-1</v>
      </c>
      <c r="BG76" s="221">
        <f t="shared" si="68"/>
        <v>-1</v>
      </c>
      <c r="BH76" s="222">
        <f t="shared" si="69"/>
        <v>-14.285714285714285</v>
      </c>
      <c r="BI76" s="193"/>
      <c r="BJ76" s="193"/>
      <c r="BK76" s="209"/>
      <c r="BL76" s="209"/>
      <c r="BM76" s="221">
        <f t="shared" si="44"/>
        <v>1</v>
      </c>
      <c r="BN76" s="221">
        <f t="shared" si="70"/>
        <v>0</v>
      </c>
      <c r="BO76" s="221">
        <f t="shared" si="46"/>
        <v>5</v>
      </c>
      <c r="BP76" s="221">
        <f t="shared" si="40"/>
        <v>6</v>
      </c>
      <c r="BQ76" s="202">
        <f t="shared" si="41"/>
        <v>0</v>
      </c>
      <c r="BR76" s="202">
        <f t="shared" si="71"/>
        <v>0</v>
      </c>
      <c r="BS76" s="202">
        <f t="shared" si="71"/>
        <v>-1</v>
      </c>
      <c r="BT76" s="204">
        <f t="shared" si="71"/>
        <v>-1</v>
      </c>
      <c r="BU76" s="193"/>
      <c r="BV76" s="193"/>
      <c r="BW76" s="193"/>
      <c r="BX76" s="193"/>
      <c r="BY76" s="193"/>
      <c r="BZ76" s="223">
        <f t="shared" si="43"/>
        <v>5</v>
      </c>
      <c r="CA76" s="224">
        <f t="shared" si="72"/>
        <v>-1</v>
      </c>
      <c r="CB76" s="226"/>
      <c r="CC76" s="226"/>
      <c r="CD76" s="226">
        <v>1</v>
      </c>
      <c r="CE76" s="226"/>
      <c r="CF76" s="226">
        <v>1</v>
      </c>
    </row>
    <row r="77" spans="1:84" ht="24" customHeight="1" x14ac:dyDescent="0.55000000000000004">
      <c r="A77" s="193">
        <v>68</v>
      </c>
      <c r="B77" s="193">
        <v>71020158</v>
      </c>
      <c r="C77" s="207" t="s">
        <v>331</v>
      </c>
      <c r="D77" s="207" t="s">
        <v>326</v>
      </c>
      <c r="E77" s="193" t="s">
        <v>293</v>
      </c>
      <c r="F77" s="193" t="s">
        <v>252</v>
      </c>
      <c r="G77" s="193" t="s">
        <v>201</v>
      </c>
      <c r="H77" s="213" t="s">
        <v>253</v>
      </c>
      <c r="I77" s="193"/>
      <c r="J77" s="214" t="s">
        <v>254</v>
      </c>
      <c r="K77" s="215" t="s">
        <v>255</v>
      </c>
      <c r="L77" s="216">
        <v>0</v>
      </c>
      <c r="M77" s="217">
        <f t="shared" si="47"/>
        <v>0</v>
      </c>
      <c r="N77" s="216">
        <v>9</v>
      </c>
      <c r="O77" s="217">
        <f t="shared" si="48"/>
        <v>1</v>
      </c>
      <c r="P77" s="216">
        <v>12</v>
      </c>
      <c r="Q77" s="217">
        <f t="shared" si="49"/>
        <v>1</v>
      </c>
      <c r="R77" s="202">
        <f t="shared" si="50"/>
        <v>21</v>
      </c>
      <c r="S77" s="218">
        <f t="shared" si="50"/>
        <v>2</v>
      </c>
      <c r="T77" s="216">
        <v>9</v>
      </c>
      <c r="U77" s="219">
        <f t="shared" si="51"/>
        <v>1</v>
      </c>
      <c r="V77" s="216">
        <v>6</v>
      </c>
      <c r="W77" s="219">
        <f t="shared" si="52"/>
        <v>1</v>
      </c>
      <c r="X77" s="216">
        <v>9</v>
      </c>
      <c r="Y77" s="219">
        <f t="shared" si="53"/>
        <v>1</v>
      </c>
      <c r="Z77" s="216">
        <v>18</v>
      </c>
      <c r="AA77" s="219">
        <f t="shared" si="54"/>
        <v>1</v>
      </c>
      <c r="AB77" s="216">
        <v>9</v>
      </c>
      <c r="AC77" s="219">
        <f t="shared" si="55"/>
        <v>1</v>
      </c>
      <c r="AD77" s="216">
        <v>15</v>
      </c>
      <c r="AE77" s="219">
        <f t="shared" si="56"/>
        <v>1</v>
      </c>
      <c r="AF77" s="202">
        <f t="shared" si="57"/>
        <v>66</v>
      </c>
      <c r="AG77" s="218">
        <f t="shared" si="57"/>
        <v>6</v>
      </c>
      <c r="AH77" s="216">
        <v>0</v>
      </c>
      <c r="AI77" s="220">
        <f t="shared" si="58"/>
        <v>0</v>
      </c>
      <c r="AJ77" s="216">
        <v>0</v>
      </c>
      <c r="AK77" s="220">
        <f t="shared" si="59"/>
        <v>0</v>
      </c>
      <c r="AL77" s="216">
        <v>0</v>
      </c>
      <c r="AM77" s="220">
        <f t="shared" si="60"/>
        <v>0</v>
      </c>
      <c r="AN77" s="216">
        <v>0</v>
      </c>
      <c r="AO77" s="220">
        <f t="shared" si="61"/>
        <v>0</v>
      </c>
      <c r="AP77" s="216">
        <v>0</v>
      </c>
      <c r="AQ77" s="220">
        <f t="shared" si="62"/>
        <v>0</v>
      </c>
      <c r="AR77" s="216">
        <v>0</v>
      </c>
      <c r="AS77" s="220">
        <f t="shared" si="63"/>
        <v>0</v>
      </c>
      <c r="AT77" s="200">
        <f t="shared" si="64"/>
        <v>87</v>
      </c>
      <c r="AU77" s="201">
        <f t="shared" si="64"/>
        <v>8</v>
      </c>
      <c r="AV77" s="192">
        <v>1</v>
      </c>
      <c r="AW77" s="192"/>
      <c r="AX77" s="192">
        <f>6+1</f>
        <v>7</v>
      </c>
      <c r="AY77" s="202">
        <f t="shared" si="65"/>
        <v>8</v>
      </c>
      <c r="AZ77" s="203">
        <f t="shared" si="66"/>
        <v>1</v>
      </c>
      <c r="BA77" s="203">
        <f t="shared" si="67"/>
        <v>0</v>
      </c>
      <c r="BB77" s="203">
        <f t="shared" si="45"/>
        <v>8</v>
      </c>
      <c r="BC77" s="202">
        <f t="shared" si="37"/>
        <v>9</v>
      </c>
      <c r="BD77" s="221">
        <f t="shared" si="38"/>
        <v>0</v>
      </c>
      <c r="BE77" s="221">
        <f t="shared" si="68"/>
        <v>0</v>
      </c>
      <c r="BF77" s="221">
        <f t="shared" si="68"/>
        <v>-1</v>
      </c>
      <c r="BG77" s="221">
        <f t="shared" si="68"/>
        <v>-1</v>
      </c>
      <c r="BH77" s="222">
        <f t="shared" si="69"/>
        <v>-11.111111111111111</v>
      </c>
      <c r="BI77" s="193"/>
      <c r="BJ77" s="193"/>
      <c r="BK77" s="209"/>
      <c r="BL77" s="209"/>
      <c r="BM77" s="221">
        <f t="shared" si="44"/>
        <v>1</v>
      </c>
      <c r="BN77" s="221">
        <f t="shared" si="70"/>
        <v>0</v>
      </c>
      <c r="BO77" s="221">
        <f t="shared" si="46"/>
        <v>7</v>
      </c>
      <c r="BP77" s="221">
        <f t="shared" si="40"/>
        <v>8</v>
      </c>
      <c r="BQ77" s="202">
        <f t="shared" si="41"/>
        <v>0</v>
      </c>
      <c r="BR77" s="202">
        <f t="shared" si="71"/>
        <v>0</v>
      </c>
      <c r="BS77" s="202">
        <f t="shared" si="71"/>
        <v>-1</v>
      </c>
      <c r="BT77" s="204">
        <f t="shared" si="71"/>
        <v>-1</v>
      </c>
      <c r="BU77" s="193"/>
      <c r="BV77" s="193">
        <v>1</v>
      </c>
      <c r="BW77" s="193"/>
      <c r="BX77" s="193"/>
      <c r="BY77" s="193"/>
      <c r="BZ77" s="223">
        <f t="shared" si="43"/>
        <v>8</v>
      </c>
      <c r="CA77" s="224">
        <f t="shared" si="72"/>
        <v>0</v>
      </c>
      <c r="CB77" s="226">
        <v>1</v>
      </c>
      <c r="CC77" s="226"/>
      <c r="CD77" s="226">
        <v>1</v>
      </c>
      <c r="CE77" s="226"/>
      <c r="CF77" s="226"/>
    </row>
    <row r="78" spans="1:84" ht="24" customHeight="1" x14ac:dyDescent="0.55000000000000004">
      <c r="A78" s="193">
        <v>69</v>
      </c>
      <c r="B78" s="193">
        <v>71020159</v>
      </c>
      <c r="C78" s="207" t="s">
        <v>332</v>
      </c>
      <c r="D78" s="207" t="s">
        <v>333</v>
      </c>
      <c r="E78" s="193" t="s">
        <v>293</v>
      </c>
      <c r="F78" s="193" t="s">
        <v>252</v>
      </c>
      <c r="G78" s="193" t="s">
        <v>201</v>
      </c>
      <c r="H78" s="213" t="s">
        <v>202</v>
      </c>
      <c r="I78" s="193"/>
      <c r="J78" s="214" t="s">
        <v>254</v>
      </c>
      <c r="K78" s="215" t="s">
        <v>255</v>
      </c>
      <c r="L78" s="216">
        <v>5</v>
      </c>
      <c r="M78" s="217">
        <f t="shared" si="47"/>
        <v>1</v>
      </c>
      <c r="N78" s="216">
        <v>14</v>
      </c>
      <c r="O78" s="217">
        <f t="shared" si="48"/>
        <v>1</v>
      </c>
      <c r="P78" s="216">
        <v>12</v>
      </c>
      <c r="Q78" s="217">
        <f t="shared" si="49"/>
        <v>1</v>
      </c>
      <c r="R78" s="202">
        <f t="shared" si="50"/>
        <v>31</v>
      </c>
      <c r="S78" s="218">
        <f t="shared" si="50"/>
        <v>3</v>
      </c>
      <c r="T78" s="216">
        <v>11</v>
      </c>
      <c r="U78" s="219">
        <f t="shared" si="51"/>
        <v>1</v>
      </c>
      <c r="V78" s="216">
        <v>11</v>
      </c>
      <c r="W78" s="219">
        <f t="shared" si="52"/>
        <v>1</v>
      </c>
      <c r="X78" s="216">
        <v>12</v>
      </c>
      <c r="Y78" s="219">
        <f t="shared" si="53"/>
        <v>1</v>
      </c>
      <c r="Z78" s="216">
        <v>17</v>
      </c>
      <c r="AA78" s="219">
        <f t="shared" si="54"/>
        <v>1</v>
      </c>
      <c r="AB78" s="216">
        <v>17</v>
      </c>
      <c r="AC78" s="219">
        <f t="shared" si="55"/>
        <v>1</v>
      </c>
      <c r="AD78" s="216">
        <v>15</v>
      </c>
      <c r="AE78" s="219">
        <f t="shared" si="56"/>
        <v>1</v>
      </c>
      <c r="AF78" s="202">
        <f t="shared" si="57"/>
        <v>83</v>
      </c>
      <c r="AG78" s="218">
        <f t="shared" si="57"/>
        <v>6</v>
      </c>
      <c r="AH78" s="216">
        <v>15</v>
      </c>
      <c r="AI78" s="220">
        <f t="shared" si="58"/>
        <v>1</v>
      </c>
      <c r="AJ78" s="216">
        <v>10</v>
      </c>
      <c r="AK78" s="220">
        <f t="shared" si="59"/>
        <v>1</v>
      </c>
      <c r="AL78" s="216">
        <v>17</v>
      </c>
      <c r="AM78" s="220">
        <f t="shared" si="60"/>
        <v>1</v>
      </c>
      <c r="AN78" s="216">
        <v>0</v>
      </c>
      <c r="AO78" s="220">
        <f t="shared" si="61"/>
        <v>0</v>
      </c>
      <c r="AP78" s="216">
        <v>0</v>
      </c>
      <c r="AQ78" s="220">
        <f t="shared" si="62"/>
        <v>0</v>
      </c>
      <c r="AR78" s="216">
        <v>0</v>
      </c>
      <c r="AS78" s="220">
        <f t="shared" si="63"/>
        <v>0</v>
      </c>
      <c r="AT78" s="200">
        <f t="shared" si="64"/>
        <v>156</v>
      </c>
      <c r="AU78" s="201">
        <f t="shared" si="64"/>
        <v>12</v>
      </c>
      <c r="AV78" s="192">
        <v>1</v>
      </c>
      <c r="AW78" s="192"/>
      <c r="AX78" s="192">
        <v>15</v>
      </c>
      <c r="AY78" s="202">
        <f t="shared" si="65"/>
        <v>16</v>
      </c>
      <c r="AZ78" s="203">
        <f t="shared" si="66"/>
        <v>1</v>
      </c>
      <c r="BA78" s="203">
        <f t="shared" si="67"/>
        <v>1</v>
      </c>
      <c r="BB78" s="203">
        <f t="shared" si="45"/>
        <v>15</v>
      </c>
      <c r="BC78" s="202">
        <f t="shared" si="37"/>
        <v>17</v>
      </c>
      <c r="BD78" s="221">
        <f t="shared" si="38"/>
        <v>0</v>
      </c>
      <c r="BE78" s="221">
        <f t="shared" si="68"/>
        <v>-1</v>
      </c>
      <c r="BF78" s="221">
        <f t="shared" si="68"/>
        <v>0</v>
      </c>
      <c r="BG78" s="221">
        <f t="shared" si="68"/>
        <v>-1</v>
      </c>
      <c r="BH78" s="222">
        <f t="shared" si="69"/>
        <v>-5.8823529411764701</v>
      </c>
      <c r="BI78" s="193"/>
      <c r="BJ78" s="193"/>
      <c r="BK78" s="209"/>
      <c r="BL78" s="209"/>
      <c r="BM78" s="221">
        <f t="shared" si="44"/>
        <v>1</v>
      </c>
      <c r="BN78" s="221">
        <f t="shared" si="70"/>
        <v>0</v>
      </c>
      <c r="BO78" s="221">
        <f t="shared" si="46"/>
        <v>15</v>
      </c>
      <c r="BP78" s="221">
        <f t="shared" si="40"/>
        <v>16</v>
      </c>
      <c r="BQ78" s="202">
        <f t="shared" si="41"/>
        <v>0</v>
      </c>
      <c r="BR78" s="202">
        <f t="shared" si="71"/>
        <v>-1</v>
      </c>
      <c r="BS78" s="202">
        <f t="shared" si="71"/>
        <v>0</v>
      </c>
      <c r="BT78" s="204">
        <f t="shared" si="71"/>
        <v>-1</v>
      </c>
      <c r="BU78" s="193"/>
      <c r="BV78" s="193"/>
      <c r="BW78" s="193"/>
      <c r="BX78" s="193"/>
      <c r="BY78" s="193"/>
      <c r="BZ78" s="223">
        <f t="shared" si="43"/>
        <v>15</v>
      </c>
      <c r="CA78" s="224">
        <f t="shared" si="72"/>
        <v>0</v>
      </c>
      <c r="CB78" s="226"/>
      <c r="CC78" s="226"/>
      <c r="CD78" s="226"/>
      <c r="CE78" s="226"/>
      <c r="CF78" s="226">
        <v>1</v>
      </c>
    </row>
    <row r="79" spans="1:84" ht="24" customHeight="1" x14ac:dyDescent="0.55000000000000004">
      <c r="A79" s="193">
        <v>70</v>
      </c>
      <c r="B79" s="193">
        <v>71020160</v>
      </c>
      <c r="C79" s="207" t="s">
        <v>334</v>
      </c>
      <c r="D79" s="207" t="s">
        <v>333</v>
      </c>
      <c r="E79" s="193" t="s">
        <v>293</v>
      </c>
      <c r="F79" s="193" t="s">
        <v>252</v>
      </c>
      <c r="G79" s="193" t="s">
        <v>201</v>
      </c>
      <c r="H79" s="213" t="s">
        <v>253</v>
      </c>
      <c r="I79" s="193"/>
      <c r="J79" s="214" t="s">
        <v>254</v>
      </c>
      <c r="K79" s="215" t="s">
        <v>255</v>
      </c>
      <c r="L79" s="216">
        <v>0</v>
      </c>
      <c r="M79" s="217">
        <f t="shared" si="47"/>
        <v>0</v>
      </c>
      <c r="N79" s="216">
        <v>4</v>
      </c>
      <c r="O79" s="217">
        <f t="shared" si="48"/>
        <v>1</v>
      </c>
      <c r="P79" s="216">
        <v>11</v>
      </c>
      <c r="Q79" s="217">
        <f t="shared" si="49"/>
        <v>1</v>
      </c>
      <c r="R79" s="202">
        <f t="shared" si="50"/>
        <v>15</v>
      </c>
      <c r="S79" s="218">
        <f t="shared" si="50"/>
        <v>2</v>
      </c>
      <c r="T79" s="216">
        <v>5</v>
      </c>
      <c r="U79" s="219">
        <f t="shared" si="51"/>
        <v>1</v>
      </c>
      <c r="V79" s="216">
        <v>12</v>
      </c>
      <c r="W79" s="219">
        <f t="shared" si="52"/>
        <v>1</v>
      </c>
      <c r="X79" s="216">
        <v>9</v>
      </c>
      <c r="Y79" s="219">
        <f t="shared" si="53"/>
        <v>1</v>
      </c>
      <c r="Z79" s="216">
        <v>19</v>
      </c>
      <c r="AA79" s="219">
        <f t="shared" si="54"/>
        <v>1</v>
      </c>
      <c r="AB79" s="216">
        <v>13</v>
      </c>
      <c r="AC79" s="219">
        <f t="shared" si="55"/>
        <v>1</v>
      </c>
      <c r="AD79" s="216">
        <v>12</v>
      </c>
      <c r="AE79" s="219">
        <f t="shared" si="56"/>
        <v>1</v>
      </c>
      <c r="AF79" s="202">
        <f t="shared" si="57"/>
        <v>70</v>
      </c>
      <c r="AG79" s="218">
        <f t="shared" si="57"/>
        <v>6</v>
      </c>
      <c r="AH79" s="216">
        <v>0</v>
      </c>
      <c r="AI79" s="220">
        <f t="shared" si="58"/>
        <v>0</v>
      </c>
      <c r="AJ79" s="216">
        <v>0</v>
      </c>
      <c r="AK79" s="220">
        <f t="shared" si="59"/>
        <v>0</v>
      </c>
      <c r="AL79" s="216">
        <v>0</v>
      </c>
      <c r="AM79" s="220">
        <f t="shared" si="60"/>
        <v>0</v>
      </c>
      <c r="AN79" s="216">
        <v>0</v>
      </c>
      <c r="AO79" s="220">
        <f t="shared" si="61"/>
        <v>0</v>
      </c>
      <c r="AP79" s="216">
        <v>0</v>
      </c>
      <c r="AQ79" s="220">
        <f t="shared" si="62"/>
        <v>0</v>
      </c>
      <c r="AR79" s="216">
        <v>0</v>
      </c>
      <c r="AS79" s="220">
        <f t="shared" si="63"/>
        <v>0</v>
      </c>
      <c r="AT79" s="200">
        <f t="shared" si="64"/>
        <v>85</v>
      </c>
      <c r="AU79" s="201">
        <f t="shared" si="64"/>
        <v>8</v>
      </c>
      <c r="AV79" s="192">
        <v>1</v>
      </c>
      <c r="AW79" s="192"/>
      <c r="AX79" s="192">
        <v>7</v>
      </c>
      <c r="AY79" s="202">
        <f t="shared" si="65"/>
        <v>8</v>
      </c>
      <c r="AZ79" s="203">
        <f t="shared" si="66"/>
        <v>1</v>
      </c>
      <c r="BA79" s="203">
        <f t="shared" si="67"/>
        <v>0</v>
      </c>
      <c r="BB79" s="203">
        <f t="shared" si="45"/>
        <v>8</v>
      </c>
      <c r="BC79" s="202">
        <f t="shared" si="37"/>
        <v>9</v>
      </c>
      <c r="BD79" s="221">
        <f t="shared" si="38"/>
        <v>0</v>
      </c>
      <c r="BE79" s="221">
        <f t="shared" si="68"/>
        <v>0</v>
      </c>
      <c r="BF79" s="221">
        <f t="shared" si="68"/>
        <v>-1</v>
      </c>
      <c r="BG79" s="221">
        <f t="shared" si="68"/>
        <v>-1</v>
      </c>
      <c r="BH79" s="222">
        <f t="shared" si="69"/>
        <v>-11.111111111111111</v>
      </c>
      <c r="BI79" s="193"/>
      <c r="BJ79" s="193"/>
      <c r="BK79" s="209"/>
      <c r="BL79" s="209"/>
      <c r="BM79" s="221">
        <f t="shared" si="44"/>
        <v>1</v>
      </c>
      <c r="BN79" s="221">
        <f t="shared" si="70"/>
        <v>0</v>
      </c>
      <c r="BO79" s="221">
        <f t="shared" si="46"/>
        <v>7</v>
      </c>
      <c r="BP79" s="221">
        <f t="shared" si="40"/>
        <v>8</v>
      </c>
      <c r="BQ79" s="202">
        <f t="shared" si="41"/>
        <v>0</v>
      </c>
      <c r="BR79" s="202">
        <f t="shared" si="71"/>
        <v>0</v>
      </c>
      <c r="BS79" s="202">
        <f t="shared" si="71"/>
        <v>-1</v>
      </c>
      <c r="BT79" s="204">
        <f t="shared" si="71"/>
        <v>-1</v>
      </c>
      <c r="BU79" s="193"/>
      <c r="BV79" s="193">
        <v>1</v>
      </c>
      <c r="BW79" s="193"/>
      <c r="BX79" s="193"/>
      <c r="BY79" s="193"/>
      <c r="BZ79" s="223">
        <f t="shared" si="43"/>
        <v>8</v>
      </c>
      <c r="CA79" s="224">
        <f t="shared" si="72"/>
        <v>0</v>
      </c>
      <c r="CB79" s="226"/>
      <c r="CD79" s="226">
        <v>1</v>
      </c>
      <c r="CE79" s="226"/>
      <c r="CF79" s="226">
        <v>1</v>
      </c>
    </row>
    <row r="80" spans="1:84" ht="24" customHeight="1" x14ac:dyDescent="0.55000000000000004">
      <c r="A80" s="193">
        <v>71</v>
      </c>
      <c r="B80" s="193">
        <v>71020161</v>
      </c>
      <c r="C80" s="207" t="s">
        <v>335</v>
      </c>
      <c r="D80" s="207" t="s">
        <v>333</v>
      </c>
      <c r="E80" s="193" t="s">
        <v>293</v>
      </c>
      <c r="F80" s="193" t="s">
        <v>252</v>
      </c>
      <c r="G80" s="193" t="s">
        <v>201</v>
      </c>
      <c r="H80" s="213" t="s">
        <v>253</v>
      </c>
      <c r="I80" s="193"/>
      <c r="J80" s="214" t="s">
        <v>254</v>
      </c>
      <c r="K80" s="215" t="s">
        <v>255</v>
      </c>
      <c r="L80" s="216">
        <v>8</v>
      </c>
      <c r="M80" s="217">
        <f t="shared" si="47"/>
        <v>1</v>
      </c>
      <c r="N80" s="216">
        <v>8</v>
      </c>
      <c r="O80" s="217">
        <f t="shared" si="48"/>
        <v>1</v>
      </c>
      <c r="P80" s="216">
        <v>7</v>
      </c>
      <c r="Q80" s="217">
        <f t="shared" si="49"/>
        <v>1</v>
      </c>
      <c r="R80" s="202">
        <f t="shared" si="50"/>
        <v>23</v>
      </c>
      <c r="S80" s="218">
        <f t="shared" si="50"/>
        <v>3</v>
      </c>
      <c r="T80" s="216">
        <v>15</v>
      </c>
      <c r="U80" s="219">
        <f t="shared" si="51"/>
        <v>1</v>
      </c>
      <c r="V80" s="216">
        <v>16</v>
      </c>
      <c r="W80" s="219">
        <f t="shared" si="52"/>
        <v>1</v>
      </c>
      <c r="X80" s="216">
        <v>12</v>
      </c>
      <c r="Y80" s="219">
        <f t="shared" si="53"/>
        <v>1</v>
      </c>
      <c r="Z80" s="216">
        <v>15</v>
      </c>
      <c r="AA80" s="219">
        <f t="shared" si="54"/>
        <v>1</v>
      </c>
      <c r="AB80" s="216">
        <v>12</v>
      </c>
      <c r="AC80" s="219">
        <f t="shared" si="55"/>
        <v>1</v>
      </c>
      <c r="AD80" s="216">
        <v>15</v>
      </c>
      <c r="AE80" s="219">
        <f t="shared" si="56"/>
        <v>1</v>
      </c>
      <c r="AF80" s="202">
        <f t="shared" si="57"/>
        <v>85</v>
      </c>
      <c r="AG80" s="218">
        <f t="shared" si="57"/>
        <v>6</v>
      </c>
      <c r="AH80" s="216">
        <v>0</v>
      </c>
      <c r="AI80" s="220">
        <f t="shared" si="58"/>
        <v>0</v>
      </c>
      <c r="AJ80" s="216">
        <v>0</v>
      </c>
      <c r="AK80" s="220">
        <f t="shared" si="59"/>
        <v>0</v>
      </c>
      <c r="AL80" s="216">
        <v>0</v>
      </c>
      <c r="AM80" s="220">
        <f t="shared" si="60"/>
        <v>0</v>
      </c>
      <c r="AN80" s="216">
        <v>0</v>
      </c>
      <c r="AO80" s="220">
        <f t="shared" si="61"/>
        <v>0</v>
      </c>
      <c r="AP80" s="216">
        <v>0</v>
      </c>
      <c r="AQ80" s="220">
        <f t="shared" si="62"/>
        <v>0</v>
      </c>
      <c r="AR80" s="216">
        <v>0</v>
      </c>
      <c r="AS80" s="220">
        <f t="shared" si="63"/>
        <v>0</v>
      </c>
      <c r="AT80" s="200">
        <f t="shared" si="64"/>
        <v>108</v>
      </c>
      <c r="AU80" s="201">
        <f t="shared" si="64"/>
        <v>9</v>
      </c>
      <c r="AV80" s="192">
        <v>1</v>
      </c>
      <c r="AW80" s="192"/>
      <c r="AX80" s="192">
        <v>11</v>
      </c>
      <c r="AY80" s="202">
        <f t="shared" si="65"/>
        <v>12</v>
      </c>
      <c r="AZ80" s="203">
        <f t="shared" si="66"/>
        <v>1</v>
      </c>
      <c r="BA80" s="203">
        <f t="shared" si="67"/>
        <v>0</v>
      </c>
      <c r="BB80" s="203">
        <f t="shared" si="45"/>
        <v>8</v>
      </c>
      <c r="BC80" s="202">
        <f t="shared" si="37"/>
        <v>9</v>
      </c>
      <c r="BD80" s="221">
        <f t="shared" si="38"/>
        <v>0</v>
      </c>
      <c r="BE80" s="221">
        <f t="shared" si="68"/>
        <v>0</v>
      </c>
      <c r="BF80" s="221">
        <f t="shared" si="68"/>
        <v>3</v>
      </c>
      <c r="BG80" s="221">
        <f t="shared" si="68"/>
        <v>3</v>
      </c>
      <c r="BH80" s="222">
        <f t="shared" si="69"/>
        <v>33.333333333333329</v>
      </c>
      <c r="BI80" s="193"/>
      <c r="BJ80" s="193"/>
      <c r="BK80" s="209"/>
      <c r="BL80" s="209"/>
      <c r="BM80" s="221">
        <f t="shared" si="44"/>
        <v>1</v>
      </c>
      <c r="BN80" s="221">
        <f t="shared" si="70"/>
        <v>0</v>
      </c>
      <c r="BO80" s="221">
        <f t="shared" si="46"/>
        <v>11</v>
      </c>
      <c r="BP80" s="221">
        <f t="shared" si="40"/>
        <v>12</v>
      </c>
      <c r="BQ80" s="202">
        <f t="shared" si="41"/>
        <v>0</v>
      </c>
      <c r="BR80" s="202">
        <f t="shared" si="71"/>
        <v>0</v>
      </c>
      <c r="BS80" s="202">
        <f t="shared" si="71"/>
        <v>3</v>
      </c>
      <c r="BT80" s="204">
        <f t="shared" si="71"/>
        <v>3</v>
      </c>
      <c r="BU80" s="193"/>
      <c r="BV80" s="193"/>
      <c r="BW80" s="193"/>
      <c r="BX80" s="193"/>
      <c r="BY80" s="193"/>
      <c r="BZ80" s="223">
        <f t="shared" si="43"/>
        <v>11</v>
      </c>
      <c r="CA80" s="224">
        <f t="shared" si="72"/>
        <v>3</v>
      </c>
      <c r="CB80" s="226"/>
      <c r="CC80" s="226"/>
      <c r="CD80" s="226">
        <v>1</v>
      </c>
      <c r="CE80" s="226"/>
      <c r="CF80" s="226">
        <v>1</v>
      </c>
    </row>
    <row r="81" spans="1:84" ht="24" customHeight="1" x14ac:dyDescent="0.55000000000000004">
      <c r="A81" s="193">
        <v>72</v>
      </c>
      <c r="B81" s="193">
        <v>71020162</v>
      </c>
      <c r="C81" s="207" t="s">
        <v>336</v>
      </c>
      <c r="D81" s="207" t="s">
        <v>333</v>
      </c>
      <c r="E81" s="193" t="s">
        <v>293</v>
      </c>
      <c r="F81" s="193" t="s">
        <v>252</v>
      </c>
      <c r="G81" s="193" t="s">
        <v>201</v>
      </c>
      <c r="H81" s="213" t="s">
        <v>253</v>
      </c>
      <c r="I81" s="193"/>
      <c r="J81" s="214" t="s">
        <v>254</v>
      </c>
      <c r="K81" s="215" t="s">
        <v>255</v>
      </c>
      <c r="L81" s="216">
        <v>0</v>
      </c>
      <c r="M81" s="217">
        <f t="shared" si="47"/>
        <v>0</v>
      </c>
      <c r="N81" s="216">
        <v>2</v>
      </c>
      <c r="O81" s="217">
        <f t="shared" si="48"/>
        <v>1</v>
      </c>
      <c r="P81" s="216">
        <v>3</v>
      </c>
      <c r="Q81" s="217">
        <f t="shared" si="49"/>
        <v>1</v>
      </c>
      <c r="R81" s="202">
        <f t="shared" si="50"/>
        <v>5</v>
      </c>
      <c r="S81" s="218">
        <f t="shared" si="50"/>
        <v>2</v>
      </c>
      <c r="T81" s="216">
        <v>4</v>
      </c>
      <c r="U81" s="219">
        <f t="shared" si="51"/>
        <v>1</v>
      </c>
      <c r="V81" s="216">
        <v>1</v>
      </c>
      <c r="W81" s="219">
        <f t="shared" si="52"/>
        <v>1</v>
      </c>
      <c r="X81" s="216">
        <v>3</v>
      </c>
      <c r="Y81" s="219">
        <f t="shared" si="53"/>
        <v>1</v>
      </c>
      <c r="Z81" s="216">
        <v>1</v>
      </c>
      <c r="AA81" s="219">
        <f t="shared" si="54"/>
        <v>1</v>
      </c>
      <c r="AB81" s="216">
        <v>4</v>
      </c>
      <c r="AC81" s="219">
        <f t="shared" si="55"/>
        <v>1</v>
      </c>
      <c r="AD81" s="216">
        <v>2</v>
      </c>
      <c r="AE81" s="219">
        <f t="shared" si="56"/>
        <v>1</v>
      </c>
      <c r="AF81" s="202">
        <f t="shared" si="57"/>
        <v>15</v>
      </c>
      <c r="AG81" s="218">
        <f t="shared" si="57"/>
        <v>6</v>
      </c>
      <c r="AH81" s="216">
        <v>0</v>
      </c>
      <c r="AI81" s="220">
        <f t="shared" si="58"/>
        <v>0</v>
      </c>
      <c r="AJ81" s="216">
        <v>0</v>
      </c>
      <c r="AK81" s="220">
        <f t="shared" si="59"/>
        <v>0</v>
      </c>
      <c r="AL81" s="216">
        <v>0</v>
      </c>
      <c r="AM81" s="220">
        <f t="shared" si="60"/>
        <v>0</v>
      </c>
      <c r="AN81" s="216">
        <v>0</v>
      </c>
      <c r="AO81" s="220">
        <f t="shared" si="61"/>
        <v>0</v>
      </c>
      <c r="AP81" s="216">
        <v>0</v>
      </c>
      <c r="AQ81" s="220">
        <f t="shared" si="62"/>
        <v>0</v>
      </c>
      <c r="AR81" s="216">
        <v>0</v>
      </c>
      <c r="AS81" s="220">
        <f t="shared" si="63"/>
        <v>0</v>
      </c>
      <c r="AT81" s="200">
        <f t="shared" si="64"/>
        <v>20</v>
      </c>
      <c r="AU81" s="201">
        <f t="shared" si="64"/>
        <v>8</v>
      </c>
      <c r="AV81" s="192">
        <v>1</v>
      </c>
      <c r="AW81" s="192"/>
      <c r="AX81" s="192">
        <v>3</v>
      </c>
      <c r="AY81" s="202">
        <f t="shared" si="65"/>
        <v>4</v>
      </c>
      <c r="AZ81" s="203">
        <f t="shared" si="66"/>
        <v>0</v>
      </c>
      <c r="BA81" s="203">
        <f t="shared" si="67"/>
        <v>0</v>
      </c>
      <c r="BB81" s="203">
        <v>4</v>
      </c>
      <c r="BC81" s="202">
        <f t="shared" si="37"/>
        <v>4</v>
      </c>
      <c r="BD81" s="221">
        <f t="shared" si="38"/>
        <v>1</v>
      </c>
      <c r="BE81" s="221">
        <f t="shared" si="68"/>
        <v>0</v>
      </c>
      <c r="BF81" s="221">
        <f t="shared" si="68"/>
        <v>-1</v>
      </c>
      <c r="BG81" s="221">
        <f t="shared" si="68"/>
        <v>0</v>
      </c>
      <c r="BH81" s="222">
        <f t="shared" si="69"/>
        <v>0</v>
      </c>
      <c r="BI81" s="193"/>
      <c r="BJ81" s="193"/>
      <c r="BK81" s="209"/>
      <c r="BL81" s="209"/>
      <c r="BM81" s="221">
        <f t="shared" si="44"/>
        <v>1</v>
      </c>
      <c r="BN81" s="221">
        <f t="shared" si="70"/>
        <v>0</v>
      </c>
      <c r="BO81" s="221">
        <f t="shared" si="46"/>
        <v>3</v>
      </c>
      <c r="BP81" s="221">
        <f t="shared" si="40"/>
        <v>4</v>
      </c>
      <c r="BQ81" s="202">
        <f t="shared" si="41"/>
        <v>1</v>
      </c>
      <c r="BR81" s="202">
        <f t="shared" si="71"/>
        <v>0</v>
      </c>
      <c r="BS81" s="202">
        <f t="shared" si="71"/>
        <v>-1</v>
      </c>
      <c r="BT81" s="204">
        <f t="shared" si="71"/>
        <v>0</v>
      </c>
      <c r="BU81" s="193"/>
      <c r="BV81" s="193"/>
      <c r="BW81" s="193"/>
      <c r="BX81" s="193"/>
      <c r="BY81" s="193"/>
      <c r="BZ81" s="223">
        <f t="shared" si="43"/>
        <v>3</v>
      </c>
      <c r="CA81" s="224">
        <f t="shared" si="72"/>
        <v>-1</v>
      </c>
      <c r="CB81" s="226"/>
      <c r="CC81" s="226"/>
      <c r="CD81" s="226"/>
      <c r="CE81" s="226"/>
      <c r="CF81" s="226">
        <v>1</v>
      </c>
    </row>
    <row r="82" spans="1:84" ht="24" customHeight="1" x14ac:dyDescent="0.55000000000000004">
      <c r="A82" s="193">
        <v>73</v>
      </c>
      <c r="B82" s="193">
        <v>71020163</v>
      </c>
      <c r="C82" s="207" t="s">
        <v>337</v>
      </c>
      <c r="D82" s="207" t="s">
        <v>333</v>
      </c>
      <c r="E82" s="193" t="s">
        <v>293</v>
      </c>
      <c r="F82" s="193" t="s">
        <v>252</v>
      </c>
      <c r="G82" s="193" t="s">
        <v>201</v>
      </c>
      <c r="H82" s="213" t="s">
        <v>253</v>
      </c>
      <c r="I82" s="193"/>
      <c r="J82" s="214" t="s">
        <v>254</v>
      </c>
      <c r="K82" s="215" t="s">
        <v>255</v>
      </c>
      <c r="L82" s="216">
        <v>0</v>
      </c>
      <c r="M82" s="217">
        <f t="shared" si="47"/>
        <v>0</v>
      </c>
      <c r="N82" s="216">
        <v>18</v>
      </c>
      <c r="O82" s="217">
        <f t="shared" si="48"/>
        <v>1</v>
      </c>
      <c r="P82" s="216">
        <v>16</v>
      </c>
      <c r="Q82" s="217">
        <f t="shared" si="49"/>
        <v>1</v>
      </c>
      <c r="R82" s="202">
        <f t="shared" si="50"/>
        <v>34</v>
      </c>
      <c r="S82" s="218">
        <f t="shared" si="50"/>
        <v>2</v>
      </c>
      <c r="T82" s="216">
        <v>20</v>
      </c>
      <c r="U82" s="219">
        <f t="shared" si="51"/>
        <v>1</v>
      </c>
      <c r="V82" s="216">
        <v>22</v>
      </c>
      <c r="W82" s="219">
        <f t="shared" si="52"/>
        <v>1</v>
      </c>
      <c r="X82" s="216">
        <v>20</v>
      </c>
      <c r="Y82" s="219">
        <f t="shared" si="53"/>
        <v>1</v>
      </c>
      <c r="Z82" s="216">
        <v>17</v>
      </c>
      <c r="AA82" s="219">
        <f t="shared" si="54"/>
        <v>1</v>
      </c>
      <c r="AB82" s="216">
        <v>23</v>
      </c>
      <c r="AC82" s="219">
        <f t="shared" si="55"/>
        <v>1</v>
      </c>
      <c r="AD82" s="216">
        <v>27</v>
      </c>
      <c r="AE82" s="219">
        <f t="shared" si="56"/>
        <v>1</v>
      </c>
      <c r="AF82" s="202">
        <f t="shared" si="57"/>
        <v>129</v>
      </c>
      <c r="AG82" s="218">
        <f t="shared" si="57"/>
        <v>6</v>
      </c>
      <c r="AH82" s="216">
        <v>0</v>
      </c>
      <c r="AI82" s="220">
        <f t="shared" si="58"/>
        <v>0</v>
      </c>
      <c r="AJ82" s="216">
        <v>0</v>
      </c>
      <c r="AK82" s="220">
        <f t="shared" si="59"/>
        <v>0</v>
      </c>
      <c r="AL82" s="216">
        <v>0</v>
      </c>
      <c r="AM82" s="220">
        <f t="shared" si="60"/>
        <v>0</v>
      </c>
      <c r="AN82" s="216">
        <v>0</v>
      </c>
      <c r="AO82" s="220">
        <f t="shared" si="61"/>
        <v>0</v>
      </c>
      <c r="AP82" s="216">
        <v>0</v>
      </c>
      <c r="AQ82" s="220">
        <f t="shared" si="62"/>
        <v>0</v>
      </c>
      <c r="AR82" s="216">
        <v>0</v>
      </c>
      <c r="AS82" s="220">
        <f t="shared" si="63"/>
        <v>0</v>
      </c>
      <c r="AT82" s="200">
        <f t="shared" si="64"/>
        <v>163</v>
      </c>
      <c r="AU82" s="201">
        <f t="shared" si="64"/>
        <v>8</v>
      </c>
      <c r="AV82" s="192">
        <v>1</v>
      </c>
      <c r="AW82" s="192"/>
      <c r="AX82" s="192">
        <f>10+1</f>
        <v>11</v>
      </c>
      <c r="AY82" s="202">
        <f t="shared" si="65"/>
        <v>12</v>
      </c>
      <c r="AZ82" s="203">
        <f t="shared" si="66"/>
        <v>1</v>
      </c>
      <c r="BA82" s="203">
        <f t="shared" si="67"/>
        <v>1</v>
      </c>
      <c r="BB82" s="203">
        <f t="shared" ref="BB82:BB101" si="73">IF(AND(AT82&lt;=119,AF82+R82&gt;0,R82+AF82&lt;=40),"กรอก",ROUND((IF(AT82&lt;1,0,IF(AND(AT82&lt;=119,R82+AF82&lt;=80,R82+AF82&gt;40),6,IF(AND(AT82&lt;=119,R82+AF82&lt;=119,R82+AF82&gt;80),8,((S82*20)/20)+((AG82*25)/20)))))+SUM(AI82,AK82,AM82)*30/20+(SUM(AO82,AQ82,AS82)*35)/20,0))</f>
        <v>10</v>
      </c>
      <c r="BC82" s="202">
        <f t="shared" si="37"/>
        <v>12</v>
      </c>
      <c r="BD82" s="221">
        <f t="shared" si="38"/>
        <v>0</v>
      </c>
      <c r="BE82" s="221">
        <f t="shared" si="68"/>
        <v>-1</v>
      </c>
      <c r="BF82" s="221">
        <f t="shared" si="68"/>
        <v>1</v>
      </c>
      <c r="BG82" s="221">
        <f t="shared" si="68"/>
        <v>0</v>
      </c>
      <c r="BH82" s="222">
        <f t="shared" si="69"/>
        <v>0</v>
      </c>
      <c r="BI82" s="193"/>
      <c r="BJ82" s="193">
        <v>1</v>
      </c>
      <c r="BK82" s="209"/>
      <c r="BL82" s="209"/>
      <c r="BM82" s="221">
        <f t="shared" si="44"/>
        <v>1</v>
      </c>
      <c r="BN82" s="221">
        <f t="shared" si="70"/>
        <v>0</v>
      </c>
      <c r="BO82" s="221">
        <f t="shared" si="46"/>
        <v>10</v>
      </c>
      <c r="BP82" s="221">
        <f t="shared" si="40"/>
        <v>11</v>
      </c>
      <c r="BQ82" s="202">
        <f t="shared" si="41"/>
        <v>0</v>
      </c>
      <c r="BR82" s="202">
        <f t="shared" si="71"/>
        <v>-1</v>
      </c>
      <c r="BS82" s="202">
        <f t="shared" si="71"/>
        <v>0</v>
      </c>
      <c r="BT82" s="204">
        <f t="shared" si="71"/>
        <v>-1</v>
      </c>
      <c r="BU82" s="193"/>
      <c r="BV82" s="193">
        <v>1</v>
      </c>
      <c r="BW82" s="193"/>
      <c r="BX82" s="193"/>
      <c r="BY82" s="193"/>
      <c r="BZ82" s="223">
        <f t="shared" si="43"/>
        <v>11</v>
      </c>
      <c r="CA82" s="224">
        <f t="shared" si="72"/>
        <v>1</v>
      </c>
      <c r="CB82" s="226"/>
      <c r="CC82" s="226">
        <v>1</v>
      </c>
      <c r="CD82" s="226"/>
      <c r="CE82" s="226"/>
      <c r="CF82" s="226">
        <v>1</v>
      </c>
    </row>
    <row r="83" spans="1:84" ht="24" customHeight="1" x14ac:dyDescent="0.55000000000000004">
      <c r="A83" s="193">
        <v>74</v>
      </c>
      <c r="B83" s="193">
        <v>71020164</v>
      </c>
      <c r="C83" s="207" t="s">
        <v>338</v>
      </c>
      <c r="D83" s="207" t="s">
        <v>333</v>
      </c>
      <c r="E83" s="193" t="s">
        <v>293</v>
      </c>
      <c r="F83" s="193" t="s">
        <v>252</v>
      </c>
      <c r="G83" s="193" t="s">
        <v>201</v>
      </c>
      <c r="H83" s="213" t="s">
        <v>253</v>
      </c>
      <c r="I83" s="193"/>
      <c r="J83" s="214" t="s">
        <v>254</v>
      </c>
      <c r="K83" s="215" t="s">
        <v>255</v>
      </c>
      <c r="L83" s="216">
        <v>0</v>
      </c>
      <c r="M83" s="217">
        <f t="shared" si="47"/>
        <v>0</v>
      </c>
      <c r="N83" s="216">
        <v>4</v>
      </c>
      <c r="O83" s="217">
        <f t="shared" si="48"/>
        <v>1</v>
      </c>
      <c r="P83" s="216">
        <v>8</v>
      </c>
      <c r="Q83" s="217">
        <f t="shared" si="49"/>
        <v>1</v>
      </c>
      <c r="R83" s="202">
        <f t="shared" si="50"/>
        <v>12</v>
      </c>
      <c r="S83" s="218">
        <f t="shared" si="50"/>
        <v>2</v>
      </c>
      <c r="T83" s="216">
        <v>5</v>
      </c>
      <c r="U83" s="219">
        <f t="shared" si="51"/>
        <v>1</v>
      </c>
      <c r="V83" s="216">
        <v>9</v>
      </c>
      <c r="W83" s="219">
        <f t="shared" si="52"/>
        <v>1</v>
      </c>
      <c r="X83" s="216">
        <v>11</v>
      </c>
      <c r="Y83" s="219">
        <f t="shared" si="53"/>
        <v>1</v>
      </c>
      <c r="Z83" s="216">
        <v>10</v>
      </c>
      <c r="AA83" s="219">
        <f t="shared" si="54"/>
        <v>1</v>
      </c>
      <c r="AB83" s="216">
        <v>7</v>
      </c>
      <c r="AC83" s="219">
        <f t="shared" si="55"/>
        <v>1</v>
      </c>
      <c r="AD83" s="216">
        <v>11</v>
      </c>
      <c r="AE83" s="219">
        <f t="shared" si="56"/>
        <v>1</v>
      </c>
      <c r="AF83" s="202">
        <f t="shared" si="57"/>
        <v>53</v>
      </c>
      <c r="AG83" s="218">
        <f t="shared" si="57"/>
        <v>6</v>
      </c>
      <c r="AH83" s="216">
        <v>0</v>
      </c>
      <c r="AI83" s="220">
        <f t="shared" si="58"/>
        <v>0</v>
      </c>
      <c r="AJ83" s="216">
        <v>0</v>
      </c>
      <c r="AK83" s="220">
        <f t="shared" si="59"/>
        <v>0</v>
      </c>
      <c r="AL83" s="216">
        <v>0</v>
      </c>
      <c r="AM83" s="220">
        <f t="shared" si="60"/>
        <v>0</v>
      </c>
      <c r="AN83" s="216">
        <v>0</v>
      </c>
      <c r="AO83" s="220">
        <f t="shared" si="61"/>
        <v>0</v>
      </c>
      <c r="AP83" s="216">
        <v>0</v>
      </c>
      <c r="AQ83" s="220">
        <f t="shared" si="62"/>
        <v>0</v>
      </c>
      <c r="AR83" s="216">
        <v>0</v>
      </c>
      <c r="AS83" s="220">
        <f t="shared" si="63"/>
        <v>0</v>
      </c>
      <c r="AT83" s="200">
        <f t="shared" si="64"/>
        <v>65</v>
      </c>
      <c r="AU83" s="201">
        <f t="shared" si="64"/>
        <v>8</v>
      </c>
      <c r="AV83" s="192">
        <v>1</v>
      </c>
      <c r="AW83" s="192"/>
      <c r="AX83" s="192">
        <v>6</v>
      </c>
      <c r="AY83" s="202">
        <f t="shared" si="65"/>
        <v>7</v>
      </c>
      <c r="AZ83" s="203">
        <f t="shared" si="66"/>
        <v>1</v>
      </c>
      <c r="BA83" s="203">
        <f t="shared" si="67"/>
        <v>0</v>
      </c>
      <c r="BB83" s="203">
        <f t="shared" si="73"/>
        <v>6</v>
      </c>
      <c r="BC83" s="202">
        <f t="shared" si="37"/>
        <v>7</v>
      </c>
      <c r="BD83" s="221">
        <f t="shared" si="38"/>
        <v>0</v>
      </c>
      <c r="BE83" s="221">
        <f t="shared" si="68"/>
        <v>0</v>
      </c>
      <c r="BF83" s="221">
        <f t="shared" si="68"/>
        <v>0</v>
      </c>
      <c r="BG83" s="221">
        <f t="shared" si="68"/>
        <v>0</v>
      </c>
      <c r="BH83" s="222">
        <f t="shared" si="69"/>
        <v>0</v>
      </c>
      <c r="BI83" s="193"/>
      <c r="BJ83" s="193"/>
      <c r="BK83" s="209"/>
      <c r="BL83" s="209"/>
      <c r="BM83" s="221">
        <f t="shared" si="44"/>
        <v>1</v>
      </c>
      <c r="BN83" s="221">
        <f t="shared" si="70"/>
        <v>0</v>
      </c>
      <c r="BO83" s="221">
        <f t="shared" si="46"/>
        <v>6</v>
      </c>
      <c r="BP83" s="221">
        <f t="shared" si="40"/>
        <v>7</v>
      </c>
      <c r="BQ83" s="202">
        <f t="shared" si="41"/>
        <v>0</v>
      </c>
      <c r="BR83" s="202">
        <f t="shared" si="71"/>
        <v>0</v>
      </c>
      <c r="BS83" s="202">
        <f t="shared" si="71"/>
        <v>0</v>
      </c>
      <c r="BT83" s="204">
        <f t="shared" si="71"/>
        <v>0</v>
      </c>
      <c r="BU83" s="193"/>
      <c r="BV83" s="193"/>
      <c r="BW83" s="193">
        <v>1</v>
      </c>
      <c r="BX83" s="193"/>
      <c r="BY83" s="193"/>
      <c r="BZ83" s="223">
        <f t="shared" si="43"/>
        <v>7</v>
      </c>
      <c r="CA83" s="224">
        <f t="shared" si="72"/>
        <v>1</v>
      </c>
      <c r="CB83" s="226"/>
      <c r="CC83" s="226"/>
      <c r="CD83" s="226"/>
      <c r="CE83" s="226"/>
      <c r="CF83" s="226">
        <v>1</v>
      </c>
    </row>
    <row r="84" spans="1:84" ht="24" customHeight="1" x14ac:dyDescent="0.55000000000000004">
      <c r="A84" s="193">
        <v>75</v>
      </c>
      <c r="B84" s="193">
        <v>71020165</v>
      </c>
      <c r="C84" s="207" t="s">
        <v>339</v>
      </c>
      <c r="D84" s="207" t="s">
        <v>340</v>
      </c>
      <c r="E84" s="193" t="s">
        <v>341</v>
      </c>
      <c r="F84" s="193" t="s">
        <v>252</v>
      </c>
      <c r="G84" s="193" t="s">
        <v>201</v>
      </c>
      <c r="H84" s="213" t="s">
        <v>253</v>
      </c>
      <c r="I84" s="193"/>
      <c r="J84" s="214" t="s">
        <v>254</v>
      </c>
      <c r="K84" s="215" t="s">
        <v>255</v>
      </c>
      <c r="L84" s="216">
        <v>0</v>
      </c>
      <c r="M84" s="217">
        <f t="shared" si="47"/>
        <v>0</v>
      </c>
      <c r="N84" s="216">
        <v>11</v>
      </c>
      <c r="O84" s="217">
        <f t="shared" si="48"/>
        <v>1</v>
      </c>
      <c r="P84" s="216">
        <v>11</v>
      </c>
      <c r="Q84" s="217">
        <f t="shared" si="49"/>
        <v>1</v>
      </c>
      <c r="R84" s="202">
        <f t="shared" si="50"/>
        <v>22</v>
      </c>
      <c r="S84" s="218">
        <f t="shared" si="50"/>
        <v>2</v>
      </c>
      <c r="T84" s="216">
        <v>7</v>
      </c>
      <c r="U84" s="219">
        <f t="shared" si="51"/>
        <v>1</v>
      </c>
      <c r="V84" s="216">
        <v>22</v>
      </c>
      <c r="W84" s="219">
        <f t="shared" si="52"/>
        <v>1</v>
      </c>
      <c r="X84" s="216">
        <v>12</v>
      </c>
      <c r="Y84" s="219">
        <f t="shared" si="53"/>
        <v>1</v>
      </c>
      <c r="Z84" s="216">
        <v>10</v>
      </c>
      <c r="AA84" s="219">
        <f t="shared" si="54"/>
        <v>1</v>
      </c>
      <c r="AB84" s="216">
        <v>13</v>
      </c>
      <c r="AC84" s="219">
        <f t="shared" si="55"/>
        <v>1</v>
      </c>
      <c r="AD84" s="216">
        <v>16</v>
      </c>
      <c r="AE84" s="219">
        <f t="shared" si="56"/>
        <v>1</v>
      </c>
      <c r="AF84" s="202">
        <f t="shared" si="57"/>
        <v>80</v>
      </c>
      <c r="AG84" s="218">
        <f t="shared" si="57"/>
        <v>6</v>
      </c>
      <c r="AH84" s="216">
        <v>0</v>
      </c>
      <c r="AI84" s="220">
        <f t="shared" si="58"/>
        <v>0</v>
      </c>
      <c r="AJ84" s="216">
        <v>0</v>
      </c>
      <c r="AK84" s="220">
        <f t="shared" si="59"/>
        <v>0</v>
      </c>
      <c r="AL84" s="216">
        <v>0</v>
      </c>
      <c r="AM84" s="220">
        <f t="shared" si="60"/>
        <v>0</v>
      </c>
      <c r="AN84" s="216">
        <v>0</v>
      </c>
      <c r="AO84" s="220">
        <f t="shared" si="61"/>
        <v>0</v>
      </c>
      <c r="AP84" s="216">
        <v>0</v>
      </c>
      <c r="AQ84" s="220">
        <f t="shared" si="62"/>
        <v>0</v>
      </c>
      <c r="AR84" s="216">
        <v>0</v>
      </c>
      <c r="AS84" s="220">
        <f t="shared" si="63"/>
        <v>0</v>
      </c>
      <c r="AT84" s="200">
        <f t="shared" si="64"/>
        <v>102</v>
      </c>
      <c r="AU84" s="201">
        <f t="shared" si="64"/>
        <v>8</v>
      </c>
      <c r="AV84" s="192">
        <v>1</v>
      </c>
      <c r="AW84" s="192"/>
      <c r="AX84" s="192">
        <f>10-1</f>
        <v>9</v>
      </c>
      <c r="AY84" s="202">
        <f t="shared" si="65"/>
        <v>10</v>
      </c>
      <c r="AZ84" s="203">
        <f t="shared" si="66"/>
        <v>1</v>
      </c>
      <c r="BA84" s="203">
        <f t="shared" si="67"/>
        <v>0</v>
      </c>
      <c r="BB84" s="203">
        <f t="shared" si="73"/>
        <v>8</v>
      </c>
      <c r="BC84" s="202">
        <f t="shared" si="37"/>
        <v>9</v>
      </c>
      <c r="BD84" s="221">
        <f t="shared" si="38"/>
        <v>0</v>
      </c>
      <c r="BE84" s="221">
        <f t="shared" si="68"/>
        <v>0</v>
      </c>
      <c r="BF84" s="221">
        <f t="shared" si="68"/>
        <v>1</v>
      </c>
      <c r="BG84" s="221">
        <f t="shared" si="68"/>
        <v>1</v>
      </c>
      <c r="BH84" s="222">
        <f t="shared" si="69"/>
        <v>11.111111111111111</v>
      </c>
      <c r="BI84" s="193"/>
      <c r="BJ84" s="193">
        <v>1</v>
      </c>
      <c r="BK84" s="209"/>
      <c r="BL84" s="209"/>
      <c r="BM84" s="221">
        <f t="shared" ref="BM84:BM101" si="74">SUM(AV84-BI84)</f>
        <v>1</v>
      </c>
      <c r="BN84" s="221">
        <f t="shared" si="70"/>
        <v>0</v>
      </c>
      <c r="BO84" s="221">
        <f t="shared" si="46"/>
        <v>8</v>
      </c>
      <c r="BP84" s="221">
        <f t="shared" si="40"/>
        <v>9</v>
      </c>
      <c r="BQ84" s="202">
        <f t="shared" si="41"/>
        <v>0</v>
      </c>
      <c r="BR84" s="202">
        <f t="shared" si="71"/>
        <v>0</v>
      </c>
      <c r="BS84" s="202">
        <f t="shared" si="71"/>
        <v>0</v>
      </c>
      <c r="BT84" s="204">
        <f t="shared" si="71"/>
        <v>0</v>
      </c>
      <c r="BU84" s="193">
        <v>1</v>
      </c>
      <c r="BV84" s="193">
        <v>1</v>
      </c>
      <c r="BW84" s="193"/>
      <c r="BX84" s="193"/>
      <c r="BY84" s="193"/>
      <c r="BZ84" s="223">
        <f t="shared" si="43"/>
        <v>9</v>
      </c>
      <c r="CA84" s="224">
        <f t="shared" si="72"/>
        <v>1</v>
      </c>
      <c r="CB84" s="226"/>
      <c r="CC84" s="226">
        <v>1</v>
      </c>
      <c r="CD84" s="226"/>
      <c r="CE84" s="226"/>
      <c r="CF84" s="226">
        <v>1</v>
      </c>
    </row>
    <row r="85" spans="1:84" ht="24" customHeight="1" x14ac:dyDescent="0.55000000000000004">
      <c r="A85" s="193">
        <v>76</v>
      </c>
      <c r="B85" s="193">
        <v>71020166</v>
      </c>
      <c r="C85" s="207" t="s">
        <v>342</v>
      </c>
      <c r="D85" s="207" t="s">
        <v>340</v>
      </c>
      <c r="E85" s="193" t="s">
        <v>341</v>
      </c>
      <c r="F85" s="193" t="s">
        <v>252</v>
      </c>
      <c r="G85" s="193" t="s">
        <v>201</v>
      </c>
      <c r="H85" s="213" t="s">
        <v>202</v>
      </c>
      <c r="I85" s="193"/>
      <c r="J85" s="214" t="s">
        <v>254</v>
      </c>
      <c r="K85" s="215" t="s">
        <v>255</v>
      </c>
      <c r="L85" s="216">
        <v>0</v>
      </c>
      <c r="M85" s="217">
        <f t="shared" si="47"/>
        <v>0</v>
      </c>
      <c r="N85" s="216">
        <v>14</v>
      </c>
      <c r="O85" s="217">
        <f t="shared" si="48"/>
        <v>1</v>
      </c>
      <c r="P85" s="216">
        <v>13</v>
      </c>
      <c r="Q85" s="217">
        <f t="shared" si="49"/>
        <v>1</v>
      </c>
      <c r="R85" s="202">
        <f t="shared" si="50"/>
        <v>27</v>
      </c>
      <c r="S85" s="218">
        <f t="shared" si="50"/>
        <v>2</v>
      </c>
      <c r="T85" s="216">
        <v>13</v>
      </c>
      <c r="U85" s="219">
        <f t="shared" si="51"/>
        <v>1</v>
      </c>
      <c r="V85" s="216">
        <v>9</v>
      </c>
      <c r="W85" s="219">
        <f t="shared" si="52"/>
        <v>1</v>
      </c>
      <c r="X85" s="216">
        <v>18</v>
      </c>
      <c r="Y85" s="219">
        <f t="shared" si="53"/>
        <v>1</v>
      </c>
      <c r="Z85" s="216">
        <v>23</v>
      </c>
      <c r="AA85" s="219">
        <f t="shared" si="54"/>
        <v>1</v>
      </c>
      <c r="AB85" s="216">
        <v>16</v>
      </c>
      <c r="AC85" s="219">
        <f t="shared" si="55"/>
        <v>1</v>
      </c>
      <c r="AD85" s="216">
        <v>12</v>
      </c>
      <c r="AE85" s="219">
        <f t="shared" si="56"/>
        <v>1</v>
      </c>
      <c r="AF85" s="202">
        <f t="shared" si="57"/>
        <v>91</v>
      </c>
      <c r="AG85" s="218">
        <f t="shared" si="57"/>
        <v>6</v>
      </c>
      <c r="AH85" s="216">
        <v>15</v>
      </c>
      <c r="AI85" s="220">
        <f t="shared" si="58"/>
        <v>1</v>
      </c>
      <c r="AJ85" s="216">
        <v>19</v>
      </c>
      <c r="AK85" s="220">
        <f t="shared" si="59"/>
        <v>1</v>
      </c>
      <c r="AL85" s="216">
        <v>10</v>
      </c>
      <c r="AM85" s="220">
        <f t="shared" si="60"/>
        <v>1</v>
      </c>
      <c r="AN85" s="216">
        <v>0</v>
      </c>
      <c r="AO85" s="220">
        <f t="shared" si="61"/>
        <v>0</v>
      </c>
      <c r="AP85" s="216">
        <v>0</v>
      </c>
      <c r="AQ85" s="220">
        <f t="shared" si="62"/>
        <v>0</v>
      </c>
      <c r="AR85" s="216">
        <v>0</v>
      </c>
      <c r="AS85" s="220">
        <f t="shared" si="63"/>
        <v>0</v>
      </c>
      <c r="AT85" s="200">
        <f t="shared" si="64"/>
        <v>162</v>
      </c>
      <c r="AU85" s="201">
        <f t="shared" si="64"/>
        <v>11</v>
      </c>
      <c r="AV85" s="192">
        <v>1</v>
      </c>
      <c r="AW85" s="192">
        <v>1</v>
      </c>
      <c r="AX85" s="192">
        <v>14</v>
      </c>
      <c r="AY85" s="202">
        <f t="shared" si="65"/>
        <v>16</v>
      </c>
      <c r="AZ85" s="203">
        <f t="shared" si="66"/>
        <v>1</v>
      </c>
      <c r="BA85" s="203">
        <f t="shared" si="67"/>
        <v>1</v>
      </c>
      <c r="BB85" s="203">
        <f t="shared" si="73"/>
        <v>14</v>
      </c>
      <c r="BC85" s="202">
        <f t="shared" si="37"/>
        <v>16</v>
      </c>
      <c r="BD85" s="221">
        <f t="shared" si="38"/>
        <v>0</v>
      </c>
      <c r="BE85" s="221">
        <f t="shared" si="68"/>
        <v>0</v>
      </c>
      <c r="BF85" s="221">
        <f t="shared" si="68"/>
        <v>0</v>
      </c>
      <c r="BG85" s="221">
        <f t="shared" si="68"/>
        <v>0</v>
      </c>
      <c r="BH85" s="222">
        <f t="shared" si="69"/>
        <v>0</v>
      </c>
      <c r="BI85" s="193"/>
      <c r="BJ85" s="193"/>
      <c r="BK85" s="209"/>
      <c r="BL85" s="209"/>
      <c r="BM85" s="221">
        <f t="shared" si="74"/>
        <v>1</v>
      </c>
      <c r="BN85" s="221">
        <f t="shared" si="70"/>
        <v>1</v>
      </c>
      <c r="BO85" s="221">
        <f t="shared" si="46"/>
        <v>14</v>
      </c>
      <c r="BP85" s="221">
        <f t="shared" si="40"/>
        <v>16</v>
      </c>
      <c r="BQ85" s="202">
        <f t="shared" si="41"/>
        <v>0</v>
      </c>
      <c r="BR85" s="202">
        <f t="shared" si="71"/>
        <v>0</v>
      </c>
      <c r="BS85" s="202">
        <f t="shared" si="71"/>
        <v>0</v>
      </c>
      <c r="BT85" s="204">
        <f t="shared" si="71"/>
        <v>0</v>
      </c>
      <c r="BU85" s="193"/>
      <c r="BV85" s="193"/>
      <c r="BW85" s="193"/>
      <c r="BX85" s="193"/>
      <c r="BY85" s="193"/>
      <c r="BZ85" s="223">
        <f t="shared" si="43"/>
        <v>14</v>
      </c>
      <c r="CA85" s="224">
        <f t="shared" si="72"/>
        <v>0</v>
      </c>
      <c r="CB85" s="226">
        <v>1</v>
      </c>
      <c r="CC85" s="226"/>
      <c r="CD85" s="234"/>
      <c r="CE85" s="226"/>
      <c r="CF85" s="226"/>
    </row>
    <row r="86" spans="1:84" ht="24" customHeight="1" x14ac:dyDescent="0.55000000000000004">
      <c r="A86" s="193">
        <v>77</v>
      </c>
      <c r="B86" s="193">
        <v>71020167</v>
      </c>
      <c r="C86" s="232" t="s">
        <v>343</v>
      </c>
      <c r="D86" s="207" t="s">
        <v>340</v>
      </c>
      <c r="E86" s="193" t="s">
        <v>341</v>
      </c>
      <c r="F86" s="193" t="s">
        <v>252</v>
      </c>
      <c r="G86" s="193" t="s">
        <v>201</v>
      </c>
      <c r="H86" s="213" t="s">
        <v>202</v>
      </c>
      <c r="I86" s="193"/>
      <c r="J86" s="214" t="s">
        <v>254</v>
      </c>
      <c r="K86" s="215" t="s">
        <v>255</v>
      </c>
      <c r="L86" s="216">
        <v>45</v>
      </c>
      <c r="M86" s="217">
        <f t="shared" si="47"/>
        <v>2</v>
      </c>
      <c r="N86" s="216">
        <v>90</v>
      </c>
      <c r="O86" s="217">
        <f t="shared" si="48"/>
        <v>3</v>
      </c>
      <c r="P86" s="216">
        <v>63</v>
      </c>
      <c r="Q86" s="217">
        <f t="shared" si="49"/>
        <v>2</v>
      </c>
      <c r="R86" s="202">
        <f t="shared" si="50"/>
        <v>198</v>
      </c>
      <c r="S86" s="218">
        <f t="shared" si="50"/>
        <v>7</v>
      </c>
      <c r="T86" s="216">
        <v>78</v>
      </c>
      <c r="U86" s="219">
        <f t="shared" si="51"/>
        <v>3</v>
      </c>
      <c r="V86" s="216">
        <v>90</v>
      </c>
      <c r="W86" s="219">
        <f t="shared" si="52"/>
        <v>3</v>
      </c>
      <c r="X86" s="216">
        <v>108</v>
      </c>
      <c r="Y86" s="219">
        <f t="shared" si="53"/>
        <v>4</v>
      </c>
      <c r="Z86" s="216">
        <v>99</v>
      </c>
      <c r="AA86" s="219">
        <f t="shared" si="54"/>
        <v>3</v>
      </c>
      <c r="AB86" s="216">
        <v>104</v>
      </c>
      <c r="AC86" s="219">
        <f t="shared" si="55"/>
        <v>4</v>
      </c>
      <c r="AD86" s="216">
        <v>104</v>
      </c>
      <c r="AE86" s="219">
        <f t="shared" si="56"/>
        <v>4</v>
      </c>
      <c r="AF86" s="202">
        <f t="shared" si="57"/>
        <v>583</v>
      </c>
      <c r="AG86" s="218">
        <f t="shared" si="57"/>
        <v>21</v>
      </c>
      <c r="AH86" s="216">
        <v>81</v>
      </c>
      <c r="AI86" s="220">
        <f t="shared" si="58"/>
        <v>3</v>
      </c>
      <c r="AJ86" s="216">
        <v>92</v>
      </c>
      <c r="AK86" s="220">
        <f t="shared" si="59"/>
        <v>3</v>
      </c>
      <c r="AL86" s="216">
        <v>69</v>
      </c>
      <c r="AM86" s="220">
        <f t="shared" si="60"/>
        <v>2</v>
      </c>
      <c r="AN86" s="216">
        <v>0</v>
      </c>
      <c r="AO86" s="220">
        <f t="shared" si="61"/>
        <v>0</v>
      </c>
      <c r="AP86" s="216">
        <v>0</v>
      </c>
      <c r="AQ86" s="220">
        <f t="shared" si="62"/>
        <v>0</v>
      </c>
      <c r="AR86" s="216">
        <v>0</v>
      </c>
      <c r="AS86" s="220">
        <f t="shared" si="63"/>
        <v>0</v>
      </c>
      <c r="AT86" s="200">
        <f t="shared" si="64"/>
        <v>1023</v>
      </c>
      <c r="AU86" s="201">
        <f t="shared" si="64"/>
        <v>36</v>
      </c>
      <c r="AV86" s="192">
        <v>1</v>
      </c>
      <c r="AW86" s="192">
        <v>2</v>
      </c>
      <c r="AX86" s="192">
        <v>49</v>
      </c>
      <c r="AY86" s="202">
        <f t="shared" si="65"/>
        <v>52</v>
      </c>
      <c r="AZ86" s="203">
        <f t="shared" si="66"/>
        <v>1</v>
      </c>
      <c r="BA86" s="203">
        <f t="shared" si="67"/>
        <v>2</v>
      </c>
      <c r="BB86" s="203">
        <f t="shared" si="73"/>
        <v>45</v>
      </c>
      <c r="BC86" s="202">
        <f t="shared" si="37"/>
        <v>48</v>
      </c>
      <c r="BD86" s="221">
        <f t="shared" si="38"/>
        <v>0</v>
      </c>
      <c r="BE86" s="221">
        <f t="shared" si="68"/>
        <v>0</v>
      </c>
      <c r="BF86" s="221">
        <f t="shared" si="68"/>
        <v>4</v>
      </c>
      <c r="BG86" s="221">
        <f t="shared" si="68"/>
        <v>4</v>
      </c>
      <c r="BH86" s="222">
        <f t="shared" si="69"/>
        <v>8.3333333333333321</v>
      </c>
      <c r="BI86" s="193"/>
      <c r="BJ86" s="193">
        <v>2</v>
      </c>
      <c r="BK86" s="209"/>
      <c r="BL86" s="209"/>
      <c r="BM86" s="221">
        <f t="shared" si="74"/>
        <v>1</v>
      </c>
      <c r="BN86" s="221">
        <f t="shared" si="70"/>
        <v>2</v>
      </c>
      <c r="BO86" s="221">
        <f t="shared" si="46"/>
        <v>47</v>
      </c>
      <c r="BP86" s="221">
        <f t="shared" si="40"/>
        <v>50</v>
      </c>
      <c r="BQ86" s="202">
        <f t="shared" si="41"/>
        <v>0</v>
      </c>
      <c r="BR86" s="202">
        <f t="shared" si="71"/>
        <v>0</v>
      </c>
      <c r="BS86" s="202">
        <f t="shared" si="71"/>
        <v>2</v>
      </c>
      <c r="BT86" s="204">
        <f t="shared" si="71"/>
        <v>2</v>
      </c>
      <c r="BU86" s="193"/>
      <c r="BV86" s="193"/>
      <c r="BW86" s="193">
        <v>1</v>
      </c>
      <c r="BX86" s="193"/>
      <c r="BY86" s="193"/>
      <c r="BZ86" s="223">
        <f t="shared" si="43"/>
        <v>48</v>
      </c>
      <c r="CA86" s="224">
        <f t="shared" si="72"/>
        <v>3</v>
      </c>
      <c r="CB86" s="226">
        <v>1</v>
      </c>
      <c r="CC86" s="226">
        <v>1</v>
      </c>
      <c r="CD86" s="226"/>
      <c r="CE86" s="226">
        <v>1</v>
      </c>
      <c r="CF86" s="226"/>
    </row>
    <row r="87" spans="1:84" ht="24" customHeight="1" x14ac:dyDescent="0.55000000000000004">
      <c r="A87" s="193">
        <v>78</v>
      </c>
      <c r="B87" s="193">
        <v>71020168</v>
      </c>
      <c r="C87" s="207" t="s">
        <v>344</v>
      </c>
      <c r="D87" s="207" t="s">
        <v>340</v>
      </c>
      <c r="E87" s="193" t="s">
        <v>341</v>
      </c>
      <c r="F87" s="193" t="s">
        <v>252</v>
      </c>
      <c r="G87" s="193" t="s">
        <v>201</v>
      </c>
      <c r="H87" s="213" t="s">
        <v>202</v>
      </c>
      <c r="I87" s="193"/>
      <c r="J87" s="214" t="s">
        <v>254</v>
      </c>
      <c r="K87" s="215" t="s">
        <v>345</v>
      </c>
      <c r="L87" s="216">
        <v>0</v>
      </c>
      <c r="M87" s="217">
        <f t="shared" si="47"/>
        <v>0</v>
      </c>
      <c r="N87" s="216">
        <v>17</v>
      </c>
      <c r="O87" s="217">
        <f t="shared" si="48"/>
        <v>1</v>
      </c>
      <c r="P87" s="216">
        <v>14</v>
      </c>
      <c r="Q87" s="217">
        <f t="shared" si="49"/>
        <v>1</v>
      </c>
      <c r="R87" s="202">
        <f t="shared" si="50"/>
        <v>31</v>
      </c>
      <c r="S87" s="218">
        <f t="shared" si="50"/>
        <v>2</v>
      </c>
      <c r="T87" s="216">
        <v>30</v>
      </c>
      <c r="U87" s="219">
        <f t="shared" si="51"/>
        <v>1</v>
      </c>
      <c r="V87" s="216">
        <v>21</v>
      </c>
      <c r="W87" s="219">
        <f t="shared" si="52"/>
        <v>1</v>
      </c>
      <c r="X87" s="216">
        <v>21</v>
      </c>
      <c r="Y87" s="219">
        <f t="shared" si="53"/>
        <v>1</v>
      </c>
      <c r="Z87" s="216">
        <v>28</v>
      </c>
      <c r="AA87" s="219">
        <f t="shared" si="54"/>
        <v>1</v>
      </c>
      <c r="AB87" s="216">
        <v>24</v>
      </c>
      <c r="AC87" s="219">
        <f t="shared" si="55"/>
        <v>1</v>
      </c>
      <c r="AD87" s="216">
        <v>30</v>
      </c>
      <c r="AE87" s="219">
        <f t="shared" si="56"/>
        <v>1</v>
      </c>
      <c r="AF87" s="202">
        <f t="shared" si="57"/>
        <v>154</v>
      </c>
      <c r="AG87" s="218">
        <f t="shared" si="57"/>
        <v>6</v>
      </c>
      <c r="AH87" s="216">
        <v>25</v>
      </c>
      <c r="AI87" s="220">
        <f t="shared" si="58"/>
        <v>1</v>
      </c>
      <c r="AJ87" s="216">
        <v>20</v>
      </c>
      <c r="AK87" s="220">
        <f t="shared" si="59"/>
        <v>1</v>
      </c>
      <c r="AL87" s="216">
        <v>16</v>
      </c>
      <c r="AM87" s="220">
        <f t="shared" si="60"/>
        <v>1</v>
      </c>
      <c r="AN87" s="216">
        <v>0</v>
      </c>
      <c r="AO87" s="220">
        <f t="shared" si="61"/>
        <v>0</v>
      </c>
      <c r="AP87" s="216">
        <v>0</v>
      </c>
      <c r="AQ87" s="220">
        <f t="shared" si="62"/>
        <v>0</v>
      </c>
      <c r="AR87" s="216">
        <v>0</v>
      </c>
      <c r="AS87" s="220">
        <f t="shared" si="63"/>
        <v>0</v>
      </c>
      <c r="AT87" s="200">
        <f t="shared" si="64"/>
        <v>246</v>
      </c>
      <c r="AU87" s="201">
        <f t="shared" si="64"/>
        <v>11</v>
      </c>
      <c r="AV87" s="192">
        <v>1</v>
      </c>
      <c r="AW87" s="192">
        <v>1</v>
      </c>
      <c r="AX87" s="192">
        <v>14</v>
      </c>
      <c r="AY87" s="202">
        <f t="shared" si="65"/>
        <v>16</v>
      </c>
      <c r="AZ87" s="203">
        <f t="shared" si="66"/>
        <v>1</v>
      </c>
      <c r="BA87" s="203">
        <f t="shared" si="67"/>
        <v>1</v>
      </c>
      <c r="BB87" s="203">
        <f t="shared" si="73"/>
        <v>14</v>
      </c>
      <c r="BC87" s="202">
        <f t="shared" si="37"/>
        <v>16</v>
      </c>
      <c r="BD87" s="221">
        <f t="shared" si="38"/>
        <v>0</v>
      </c>
      <c r="BE87" s="221">
        <f t="shared" si="68"/>
        <v>0</v>
      </c>
      <c r="BF87" s="221">
        <f t="shared" si="68"/>
        <v>0</v>
      </c>
      <c r="BG87" s="221">
        <f t="shared" si="68"/>
        <v>0</v>
      </c>
      <c r="BH87" s="222">
        <f t="shared" si="69"/>
        <v>0</v>
      </c>
      <c r="BI87" s="193"/>
      <c r="BJ87" s="193"/>
      <c r="BK87" s="209"/>
      <c r="BL87" s="209"/>
      <c r="BM87" s="221">
        <f t="shared" si="74"/>
        <v>1</v>
      </c>
      <c r="BN87" s="221">
        <f t="shared" si="70"/>
        <v>1</v>
      </c>
      <c r="BO87" s="221">
        <f t="shared" si="46"/>
        <v>14</v>
      </c>
      <c r="BP87" s="221">
        <f t="shared" si="40"/>
        <v>16</v>
      </c>
      <c r="BQ87" s="202">
        <f t="shared" si="41"/>
        <v>0</v>
      </c>
      <c r="BR87" s="202">
        <f t="shared" si="71"/>
        <v>0</v>
      </c>
      <c r="BS87" s="202">
        <f t="shared" si="71"/>
        <v>0</v>
      </c>
      <c r="BT87" s="204">
        <f t="shared" si="71"/>
        <v>0</v>
      </c>
      <c r="BU87" s="193"/>
      <c r="BV87" s="193"/>
      <c r="BW87" s="193"/>
      <c r="BX87" s="193"/>
      <c r="BY87" s="193"/>
      <c r="BZ87" s="223">
        <f t="shared" si="43"/>
        <v>14</v>
      </c>
      <c r="CA87" s="224">
        <f t="shared" si="72"/>
        <v>0</v>
      </c>
      <c r="CB87" s="226"/>
      <c r="CC87" s="226"/>
      <c r="CD87" s="234"/>
      <c r="CE87" s="226"/>
      <c r="CF87" s="226">
        <v>1</v>
      </c>
    </row>
    <row r="88" spans="1:84" ht="24" customHeight="1" x14ac:dyDescent="0.55000000000000004">
      <c r="A88" s="193">
        <v>79</v>
      </c>
      <c r="B88" s="193">
        <v>71020169</v>
      </c>
      <c r="C88" s="207" t="s">
        <v>346</v>
      </c>
      <c r="D88" s="207" t="s">
        <v>341</v>
      </c>
      <c r="E88" s="193" t="s">
        <v>341</v>
      </c>
      <c r="F88" s="193" t="s">
        <v>252</v>
      </c>
      <c r="G88" s="193" t="s">
        <v>201</v>
      </c>
      <c r="H88" s="213" t="s">
        <v>202</v>
      </c>
      <c r="I88" s="193"/>
      <c r="J88" s="214" t="s">
        <v>254</v>
      </c>
      <c r="K88" s="215" t="s">
        <v>255</v>
      </c>
      <c r="L88" s="216">
        <v>0</v>
      </c>
      <c r="M88" s="217">
        <f t="shared" si="47"/>
        <v>0</v>
      </c>
      <c r="N88" s="216">
        <v>34</v>
      </c>
      <c r="O88" s="217">
        <f t="shared" si="48"/>
        <v>1</v>
      </c>
      <c r="P88" s="216">
        <v>56</v>
      </c>
      <c r="Q88" s="217">
        <f t="shared" si="49"/>
        <v>2</v>
      </c>
      <c r="R88" s="202">
        <f t="shared" si="50"/>
        <v>90</v>
      </c>
      <c r="S88" s="218">
        <f t="shared" si="50"/>
        <v>3</v>
      </c>
      <c r="T88" s="216">
        <v>41</v>
      </c>
      <c r="U88" s="219">
        <f t="shared" si="51"/>
        <v>2</v>
      </c>
      <c r="V88" s="216">
        <v>49</v>
      </c>
      <c r="W88" s="219">
        <f t="shared" si="52"/>
        <v>2</v>
      </c>
      <c r="X88" s="216">
        <v>43</v>
      </c>
      <c r="Y88" s="219">
        <f t="shared" si="53"/>
        <v>2</v>
      </c>
      <c r="Z88" s="216">
        <v>45</v>
      </c>
      <c r="AA88" s="219">
        <f t="shared" si="54"/>
        <v>2</v>
      </c>
      <c r="AB88" s="216">
        <v>38</v>
      </c>
      <c r="AC88" s="219">
        <f t="shared" si="55"/>
        <v>1</v>
      </c>
      <c r="AD88" s="216">
        <v>57</v>
      </c>
      <c r="AE88" s="219">
        <f t="shared" si="56"/>
        <v>2</v>
      </c>
      <c r="AF88" s="202">
        <f t="shared" si="57"/>
        <v>273</v>
      </c>
      <c r="AG88" s="218">
        <f t="shared" si="57"/>
        <v>11</v>
      </c>
      <c r="AH88" s="216">
        <v>56</v>
      </c>
      <c r="AI88" s="220">
        <f t="shared" si="58"/>
        <v>2</v>
      </c>
      <c r="AJ88" s="216">
        <v>36</v>
      </c>
      <c r="AK88" s="220">
        <f t="shared" si="59"/>
        <v>1</v>
      </c>
      <c r="AL88" s="216">
        <v>30</v>
      </c>
      <c r="AM88" s="220">
        <f t="shared" si="60"/>
        <v>1</v>
      </c>
      <c r="AN88" s="216">
        <v>0</v>
      </c>
      <c r="AO88" s="220">
        <f t="shared" si="61"/>
        <v>0</v>
      </c>
      <c r="AP88" s="216">
        <v>0</v>
      </c>
      <c r="AQ88" s="220">
        <f t="shared" si="62"/>
        <v>0</v>
      </c>
      <c r="AR88" s="216">
        <v>0</v>
      </c>
      <c r="AS88" s="220">
        <f t="shared" si="63"/>
        <v>0</v>
      </c>
      <c r="AT88" s="200">
        <f t="shared" si="64"/>
        <v>485</v>
      </c>
      <c r="AU88" s="201">
        <f t="shared" si="64"/>
        <v>18</v>
      </c>
      <c r="AV88" s="192">
        <v>1</v>
      </c>
      <c r="AW88" s="192">
        <v>1</v>
      </c>
      <c r="AX88" s="192">
        <v>23</v>
      </c>
      <c r="AY88" s="202">
        <f t="shared" si="65"/>
        <v>25</v>
      </c>
      <c r="AZ88" s="203">
        <f t="shared" si="66"/>
        <v>1</v>
      </c>
      <c r="BA88" s="203">
        <f t="shared" si="67"/>
        <v>1</v>
      </c>
      <c r="BB88" s="203">
        <f t="shared" si="73"/>
        <v>23</v>
      </c>
      <c r="BC88" s="202">
        <f t="shared" si="37"/>
        <v>25</v>
      </c>
      <c r="BD88" s="221">
        <f t="shared" si="38"/>
        <v>0</v>
      </c>
      <c r="BE88" s="221">
        <f t="shared" si="68"/>
        <v>0</v>
      </c>
      <c r="BF88" s="221">
        <f t="shared" si="68"/>
        <v>0</v>
      </c>
      <c r="BG88" s="221">
        <f t="shared" si="68"/>
        <v>0</v>
      </c>
      <c r="BH88" s="222">
        <f t="shared" si="69"/>
        <v>0</v>
      </c>
      <c r="BI88" s="193"/>
      <c r="BJ88" s="193"/>
      <c r="BK88" s="209"/>
      <c r="BL88" s="209"/>
      <c r="BM88" s="221">
        <f t="shared" si="74"/>
        <v>1</v>
      </c>
      <c r="BN88" s="221">
        <f t="shared" si="70"/>
        <v>1</v>
      </c>
      <c r="BO88" s="221">
        <f t="shared" si="46"/>
        <v>23</v>
      </c>
      <c r="BP88" s="221">
        <f t="shared" si="40"/>
        <v>25</v>
      </c>
      <c r="BQ88" s="202">
        <f t="shared" si="41"/>
        <v>0</v>
      </c>
      <c r="BR88" s="202">
        <f t="shared" si="71"/>
        <v>0</v>
      </c>
      <c r="BS88" s="202">
        <f t="shared" si="71"/>
        <v>0</v>
      </c>
      <c r="BT88" s="204">
        <f t="shared" si="71"/>
        <v>0</v>
      </c>
      <c r="BU88" s="193"/>
      <c r="BV88" s="193"/>
      <c r="BW88" s="193"/>
      <c r="BX88" s="193"/>
      <c r="BY88" s="193"/>
      <c r="BZ88" s="223">
        <f t="shared" si="43"/>
        <v>23</v>
      </c>
      <c r="CA88" s="224">
        <f t="shared" si="72"/>
        <v>0</v>
      </c>
      <c r="CB88" s="226"/>
      <c r="CC88" s="226">
        <v>1</v>
      </c>
      <c r="CD88" s="226"/>
      <c r="CE88" s="226"/>
      <c r="CF88" s="226">
        <v>1</v>
      </c>
    </row>
    <row r="89" spans="1:84" ht="24" customHeight="1" x14ac:dyDescent="0.55000000000000004">
      <c r="A89" s="193">
        <v>80</v>
      </c>
      <c r="B89" s="193">
        <v>71020170</v>
      </c>
      <c r="C89" s="207" t="s">
        <v>347</v>
      </c>
      <c r="D89" s="207" t="s">
        <v>341</v>
      </c>
      <c r="E89" s="193" t="s">
        <v>341</v>
      </c>
      <c r="F89" s="193" t="s">
        <v>252</v>
      </c>
      <c r="G89" s="193" t="s">
        <v>201</v>
      </c>
      <c r="H89" s="213" t="s">
        <v>202</v>
      </c>
      <c r="I89" s="193"/>
      <c r="J89" s="214" t="s">
        <v>254</v>
      </c>
      <c r="K89" s="215" t="s">
        <v>255</v>
      </c>
      <c r="L89" s="216">
        <v>0</v>
      </c>
      <c r="M89" s="217">
        <f t="shared" si="47"/>
        <v>0</v>
      </c>
      <c r="N89" s="216">
        <v>24</v>
      </c>
      <c r="O89" s="217">
        <f t="shared" si="48"/>
        <v>1</v>
      </c>
      <c r="P89" s="216">
        <v>20</v>
      </c>
      <c r="Q89" s="217">
        <f t="shared" si="49"/>
        <v>1</v>
      </c>
      <c r="R89" s="202">
        <f t="shared" si="50"/>
        <v>44</v>
      </c>
      <c r="S89" s="218">
        <f t="shared" si="50"/>
        <v>2</v>
      </c>
      <c r="T89" s="216">
        <v>20</v>
      </c>
      <c r="U89" s="219">
        <f t="shared" si="51"/>
        <v>1</v>
      </c>
      <c r="V89" s="216">
        <v>17</v>
      </c>
      <c r="W89" s="219">
        <f t="shared" si="52"/>
        <v>1</v>
      </c>
      <c r="X89" s="216">
        <v>13</v>
      </c>
      <c r="Y89" s="219">
        <f t="shared" si="53"/>
        <v>1</v>
      </c>
      <c r="Z89" s="216">
        <v>14</v>
      </c>
      <c r="AA89" s="219">
        <f t="shared" si="54"/>
        <v>1</v>
      </c>
      <c r="AB89" s="216">
        <v>18</v>
      </c>
      <c r="AC89" s="219">
        <f t="shared" si="55"/>
        <v>1</v>
      </c>
      <c r="AD89" s="216">
        <v>19</v>
      </c>
      <c r="AE89" s="219">
        <f t="shared" si="56"/>
        <v>1</v>
      </c>
      <c r="AF89" s="202">
        <f t="shared" si="57"/>
        <v>101</v>
      </c>
      <c r="AG89" s="218">
        <f t="shared" si="57"/>
        <v>6</v>
      </c>
      <c r="AH89" s="216">
        <v>15</v>
      </c>
      <c r="AI89" s="220">
        <f t="shared" si="58"/>
        <v>1</v>
      </c>
      <c r="AJ89" s="216">
        <v>12</v>
      </c>
      <c r="AK89" s="220">
        <f t="shared" si="59"/>
        <v>1</v>
      </c>
      <c r="AL89" s="216">
        <v>17</v>
      </c>
      <c r="AM89" s="220">
        <f t="shared" si="60"/>
        <v>1</v>
      </c>
      <c r="AN89" s="216">
        <v>0</v>
      </c>
      <c r="AO89" s="220">
        <f t="shared" si="61"/>
        <v>0</v>
      </c>
      <c r="AP89" s="216">
        <v>0</v>
      </c>
      <c r="AQ89" s="220">
        <f t="shared" si="62"/>
        <v>0</v>
      </c>
      <c r="AR89" s="216">
        <v>0</v>
      </c>
      <c r="AS89" s="220">
        <f t="shared" si="63"/>
        <v>0</v>
      </c>
      <c r="AT89" s="200">
        <f t="shared" si="64"/>
        <v>189</v>
      </c>
      <c r="AU89" s="201">
        <f t="shared" si="64"/>
        <v>11</v>
      </c>
      <c r="AV89" s="192">
        <v>1</v>
      </c>
      <c r="AW89" s="192"/>
      <c r="AX89" s="192">
        <v>15</v>
      </c>
      <c r="AY89" s="202">
        <f t="shared" si="65"/>
        <v>16</v>
      </c>
      <c r="AZ89" s="203">
        <f t="shared" si="66"/>
        <v>1</v>
      </c>
      <c r="BA89" s="203">
        <f t="shared" si="67"/>
        <v>1</v>
      </c>
      <c r="BB89" s="203">
        <f t="shared" si="73"/>
        <v>14</v>
      </c>
      <c r="BC89" s="202">
        <f t="shared" si="37"/>
        <v>16</v>
      </c>
      <c r="BD89" s="221">
        <f t="shared" si="38"/>
        <v>0</v>
      </c>
      <c r="BE89" s="221">
        <f t="shared" si="68"/>
        <v>-1</v>
      </c>
      <c r="BF89" s="221">
        <f t="shared" si="68"/>
        <v>1</v>
      </c>
      <c r="BG89" s="221">
        <f t="shared" si="68"/>
        <v>0</v>
      </c>
      <c r="BH89" s="222">
        <f t="shared" si="69"/>
        <v>0</v>
      </c>
      <c r="BI89" s="193"/>
      <c r="BJ89" s="193"/>
      <c r="BK89" s="209"/>
      <c r="BL89" s="209"/>
      <c r="BM89" s="221">
        <f t="shared" si="74"/>
        <v>1</v>
      </c>
      <c r="BN89" s="221">
        <f t="shared" si="70"/>
        <v>0</v>
      </c>
      <c r="BO89" s="221">
        <f t="shared" si="46"/>
        <v>15</v>
      </c>
      <c r="BP89" s="221">
        <f t="shared" si="40"/>
        <v>16</v>
      </c>
      <c r="BQ89" s="202">
        <f t="shared" si="41"/>
        <v>0</v>
      </c>
      <c r="BR89" s="202">
        <f t="shared" si="71"/>
        <v>-1</v>
      </c>
      <c r="BS89" s="202">
        <f t="shared" si="71"/>
        <v>1</v>
      </c>
      <c r="BT89" s="204">
        <f t="shared" si="71"/>
        <v>0</v>
      </c>
      <c r="BU89" s="193"/>
      <c r="BV89" s="193"/>
      <c r="BW89" s="193"/>
      <c r="BX89" s="193"/>
      <c r="BY89" s="193"/>
      <c r="BZ89" s="223">
        <f t="shared" si="43"/>
        <v>15</v>
      </c>
      <c r="CA89" s="224">
        <f t="shared" si="72"/>
        <v>1</v>
      </c>
      <c r="CB89" s="226"/>
      <c r="CC89" s="226"/>
      <c r="CD89" s="226">
        <v>1</v>
      </c>
      <c r="CE89" s="226"/>
      <c r="CF89" s="226">
        <v>1</v>
      </c>
    </row>
    <row r="90" spans="1:84" ht="24" customHeight="1" x14ac:dyDescent="0.55000000000000004">
      <c r="A90" s="193">
        <v>81</v>
      </c>
      <c r="B90" s="193">
        <v>71020171</v>
      </c>
      <c r="C90" s="207" t="s">
        <v>348</v>
      </c>
      <c r="D90" s="207" t="s">
        <v>341</v>
      </c>
      <c r="E90" s="193" t="s">
        <v>341</v>
      </c>
      <c r="F90" s="193" t="s">
        <v>252</v>
      </c>
      <c r="G90" s="193" t="s">
        <v>201</v>
      </c>
      <c r="H90" s="213" t="s">
        <v>253</v>
      </c>
      <c r="I90" s="193"/>
      <c r="J90" s="214" t="s">
        <v>254</v>
      </c>
      <c r="K90" s="215" t="s">
        <v>255</v>
      </c>
      <c r="L90" s="216">
        <v>0</v>
      </c>
      <c r="M90" s="217">
        <f t="shared" si="47"/>
        <v>0</v>
      </c>
      <c r="N90" s="216">
        <v>6</v>
      </c>
      <c r="O90" s="217">
        <f t="shared" si="48"/>
        <v>1</v>
      </c>
      <c r="P90" s="216">
        <v>8</v>
      </c>
      <c r="Q90" s="217">
        <f t="shared" si="49"/>
        <v>1</v>
      </c>
      <c r="R90" s="202">
        <f t="shared" si="50"/>
        <v>14</v>
      </c>
      <c r="S90" s="218">
        <f t="shared" si="50"/>
        <v>2</v>
      </c>
      <c r="T90" s="216">
        <v>4</v>
      </c>
      <c r="U90" s="219">
        <f t="shared" si="51"/>
        <v>1</v>
      </c>
      <c r="V90" s="216">
        <v>4</v>
      </c>
      <c r="W90" s="219">
        <f t="shared" si="52"/>
        <v>1</v>
      </c>
      <c r="X90" s="216">
        <v>4</v>
      </c>
      <c r="Y90" s="219">
        <f t="shared" si="53"/>
        <v>1</v>
      </c>
      <c r="Z90" s="216">
        <v>9</v>
      </c>
      <c r="AA90" s="219">
        <f t="shared" si="54"/>
        <v>1</v>
      </c>
      <c r="AB90" s="216">
        <v>9</v>
      </c>
      <c r="AC90" s="219">
        <f t="shared" si="55"/>
        <v>1</v>
      </c>
      <c r="AD90" s="216">
        <v>6</v>
      </c>
      <c r="AE90" s="219">
        <f t="shared" si="56"/>
        <v>1</v>
      </c>
      <c r="AF90" s="202">
        <f t="shared" si="57"/>
        <v>36</v>
      </c>
      <c r="AG90" s="218">
        <f t="shared" si="57"/>
        <v>6</v>
      </c>
      <c r="AH90" s="216">
        <v>0</v>
      </c>
      <c r="AI90" s="220">
        <f t="shared" si="58"/>
        <v>0</v>
      </c>
      <c r="AJ90" s="216">
        <v>0</v>
      </c>
      <c r="AK90" s="220">
        <f t="shared" si="59"/>
        <v>0</v>
      </c>
      <c r="AL90" s="216">
        <v>0</v>
      </c>
      <c r="AM90" s="220">
        <f t="shared" si="60"/>
        <v>0</v>
      </c>
      <c r="AN90" s="216">
        <v>0</v>
      </c>
      <c r="AO90" s="220">
        <f t="shared" si="61"/>
        <v>0</v>
      </c>
      <c r="AP90" s="216">
        <v>0</v>
      </c>
      <c r="AQ90" s="220">
        <f t="shared" si="62"/>
        <v>0</v>
      </c>
      <c r="AR90" s="216">
        <v>0</v>
      </c>
      <c r="AS90" s="220">
        <f t="shared" si="63"/>
        <v>0</v>
      </c>
      <c r="AT90" s="200">
        <f t="shared" si="64"/>
        <v>50</v>
      </c>
      <c r="AU90" s="201">
        <f t="shared" si="64"/>
        <v>8</v>
      </c>
      <c r="AV90" s="192">
        <v>1</v>
      </c>
      <c r="AW90" s="192"/>
      <c r="AX90" s="192">
        <f>4+1</f>
        <v>5</v>
      </c>
      <c r="AY90" s="202">
        <f t="shared" si="65"/>
        <v>6</v>
      </c>
      <c r="AZ90" s="203">
        <f t="shared" si="66"/>
        <v>1</v>
      </c>
      <c r="BA90" s="203">
        <f t="shared" si="67"/>
        <v>0</v>
      </c>
      <c r="BB90" s="203">
        <f t="shared" si="73"/>
        <v>6</v>
      </c>
      <c r="BC90" s="202">
        <f t="shared" si="37"/>
        <v>7</v>
      </c>
      <c r="BD90" s="221">
        <f t="shared" si="38"/>
        <v>0</v>
      </c>
      <c r="BE90" s="221">
        <f t="shared" si="68"/>
        <v>0</v>
      </c>
      <c r="BF90" s="221">
        <f t="shared" si="68"/>
        <v>-1</v>
      </c>
      <c r="BG90" s="221">
        <f t="shared" si="68"/>
        <v>-1</v>
      </c>
      <c r="BH90" s="222">
        <f t="shared" si="69"/>
        <v>-14.285714285714285</v>
      </c>
      <c r="BI90" s="193"/>
      <c r="BJ90" s="193"/>
      <c r="BK90" s="209"/>
      <c r="BL90" s="209"/>
      <c r="BM90" s="221">
        <f t="shared" si="74"/>
        <v>1</v>
      </c>
      <c r="BN90" s="221">
        <f t="shared" si="70"/>
        <v>0</v>
      </c>
      <c r="BO90" s="221">
        <f t="shared" si="46"/>
        <v>5</v>
      </c>
      <c r="BP90" s="221">
        <f t="shared" si="40"/>
        <v>6</v>
      </c>
      <c r="BQ90" s="202">
        <f t="shared" si="41"/>
        <v>0</v>
      </c>
      <c r="BR90" s="202">
        <f t="shared" si="71"/>
        <v>0</v>
      </c>
      <c r="BS90" s="202">
        <f t="shared" si="71"/>
        <v>-1</v>
      </c>
      <c r="BT90" s="204">
        <f t="shared" si="71"/>
        <v>-1</v>
      </c>
      <c r="BU90" s="193"/>
      <c r="BV90" s="193"/>
      <c r="BW90" s="193">
        <v>1</v>
      </c>
      <c r="BX90" s="193"/>
      <c r="BY90" s="193"/>
      <c r="BZ90" s="223">
        <f t="shared" si="43"/>
        <v>6</v>
      </c>
      <c r="CA90" s="224">
        <f t="shared" si="72"/>
        <v>0</v>
      </c>
      <c r="CB90" s="226"/>
      <c r="CC90" s="226"/>
      <c r="CD90" s="226">
        <v>1</v>
      </c>
      <c r="CE90" s="226"/>
      <c r="CF90" s="226">
        <v>1</v>
      </c>
    </row>
    <row r="91" spans="1:84" ht="24" customHeight="1" x14ac:dyDescent="0.55000000000000004">
      <c r="A91" s="193">
        <v>82</v>
      </c>
      <c r="B91" s="193">
        <v>71020172</v>
      </c>
      <c r="C91" s="207" t="s">
        <v>349</v>
      </c>
      <c r="D91" s="207" t="s">
        <v>341</v>
      </c>
      <c r="E91" s="193" t="s">
        <v>341</v>
      </c>
      <c r="F91" s="193" t="s">
        <v>252</v>
      </c>
      <c r="G91" s="193" t="s">
        <v>201</v>
      </c>
      <c r="H91" s="213" t="s">
        <v>253</v>
      </c>
      <c r="I91" s="193"/>
      <c r="J91" s="214" t="s">
        <v>254</v>
      </c>
      <c r="K91" s="215" t="s">
        <v>255</v>
      </c>
      <c r="L91" s="216">
        <v>14</v>
      </c>
      <c r="M91" s="217">
        <f t="shared" si="47"/>
        <v>1</v>
      </c>
      <c r="N91" s="216">
        <v>16</v>
      </c>
      <c r="O91" s="217">
        <f t="shared" si="48"/>
        <v>1</v>
      </c>
      <c r="P91" s="216">
        <v>12</v>
      </c>
      <c r="Q91" s="217">
        <f t="shared" si="49"/>
        <v>1</v>
      </c>
      <c r="R91" s="202">
        <f t="shared" si="50"/>
        <v>42</v>
      </c>
      <c r="S91" s="218">
        <f t="shared" si="50"/>
        <v>3</v>
      </c>
      <c r="T91" s="216">
        <v>12</v>
      </c>
      <c r="U91" s="219">
        <f t="shared" si="51"/>
        <v>1</v>
      </c>
      <c r="V91" s="216">
        <v>25</v>
      </c>
      <c r="W91" s="219">
        <f t="shared" si="52"/>
        <v>1</v>
      </c>
      <c r="X91" s="216">
        <v>15</v>
      </c>
      <c r="Y91" s="219">
        <f t="shared" si="53"/>
        <v>1</v>
      </c>
      <c r="Z91" s="216">
        <v>20</v>
      </c>
      <c r="AA91" s="219">
        <f t="shared" si="54"/>
        <v>1</v>
      </c>
      <c r="AB91" s="216">
        <v>15</v>
      </c>
      <c r="AC91" s="219">
        <f t="shared" si="55"/>
        <v>1</v>
      </c>
      <c r="AD91" s="216">
        <v>16</v>
      </c>
      <c r="AE91" s="219">
        <f t="shared" si="56"/>
        <v>1</v>
      </c>
      <c r="AF91" s="202">
        <f t="shared" si="57"/>
        <v>103</v>
      </c>
      <c r="AG91" s="218">
        <f t="shared" si="57"/>
        <v>6</v>
      </c>
      <c r="AH91" s="216">
        <v>0</v>
      </c>
      <c r="AI91" s="220">
        <f t="shared" si="58"/>
        <v>0</v>
      </c>
      <c r="AJ91" s="216">
        <v>0</v>
      </c>
      <c r="AK91" s="220">
        <f t="shared" si="59"/>
        <v>0</v>
      </c>
      <c r="AL91" s="216">
        <v>0</v>
      </c>
      <c r="AM91" s="220">
        <f t="shared" si="60"/>
        <v>0</v>
      </c>
      <c r="AN91" s="216">
        <v>0</v>
      </c>
      <c r="AO91" s="220">
        <f t="shared" si="61"/>
        <v>0</v>
      </c>
      <c r="AP91" s="216">
        <v>0</v>
      </c>
      <c r="AQ91" s="220">
        <f t="shared" si="62"/>
        <v>0</v>
      </c>
      <c r="AR91" s="216">
        <v>0</v>
      </c>
      <c r="AS91" s="220">
        <f t="shared" si="63"/>
        <v>0</v>
      </c>
      <c r="AT91" s="200">
        <f t="shared" si="64"/>
        <v>145</v>
      </c>
      <c r="AU91" s="201">
        <f t="shared" si="64"/>
        <v>9</v>
      </c>
      <c r="AV91" s="192">
        <v>1</v>
      </c>
      <c r="AW91" s="192"/>
      <c r="AX91" s="192">
        <v>11</v>
      </c>
      <c r="AY91" s="202">
        <f t="shared" si="65"/>
        <v>12</v>
      </c>
      <c r="AZ91" s="203">
        <f t="shared" si="66"/>
        <v>1</v>
      </c>
      <c r="BA91" s="203">
        <f t="shared" si="67"/>
        <v>1</v>
      </c>
      <c r="BB91" s="203">
        <f t="shared" si="73"/>
        <v>11</v>
      </c>
      <c r="BC91" s="202">
        <f t="shared" si="37"/>
        <v>13</v>
      </c>
      <c r="BD91" s="221">
        <f t="shared" si="38"/>
        <v>0</v>
      </c>
      <c r="BE91" s="221">
        <f t="shared" si="68"/>
        <v>-1</v>
      </c>
      <c r="BF91" s="221">
        <f t="shared" si="68"/>
        <v>0</v>
      </c>
      <c r="BG91" s="221">
        <f t="shared" si="68"/>
        <v>-1</v>
      </c>
      <c r="BH91" s="222">
        <f t="shared" si="69"/>
        <v>-7.6923076923076925</v>
      </c>
      <c r="BI91" s="193"/>
      <c r="BJ91" s="193"/>
      <c r="BK91" s="209"/>
      <c r="BL91" s="209"/>
      <c r="BM91" s="221">
        <f t="shared" si="74"/>
        <v>1</v>
      </c>
      <c r="BN91" s="221">
        <f t="shared" si="70"/>
        <v>0</v>
      </c>
      <c r="BO91" s="221">
        <f t="shared" si="46"/>
        <v>11</v>
      </c>
      <c r="BP91" s="221">
        <f t="shared" si="40"/>
        <v>12</v>
      </c>
      <c r="BQ91" s="202">
        <f t="shared" si="41"/>
        <v>0</v>
      </c>
      <c r="BR91" s="202">
        <f t="shared" si="71"/>
        <v>-1</v>
      </c>
      <c r="BS91" s="202">
        <f t="shared" si="71"/>
        <v>0</v>
      </c>
      <c r="BT91" s="204">
        <f t="shared" si="71"/>
        <v>-1</v>
      </c>
      <c r="BU91" s="193"/>
      <c r="BV91" s="193"/>
      <c r="BW91" s="193"/>
      <c r="BX91" s="193"/>
      <c r="BY91" s="193"/>
      <c r="BZ91" s="223">
        <f t="shared" si="43"/>
        <v>11</v>
      </c>
      <c r="CA91" s="224">
        <f t="shared" si="72"/>
        <v>0</v>
      </c>
      <c r="CB91" s="226"/>
      <c r="CC91" s="226"/>
      <c r="CD91" s="234"/>
      <c r="CE91" s="226"/>
      <c r="CF91" s="226">
        <v>1</v>
      </c>
    </row>
    <row r="92" spans="1:84" ht="24" customHeight="1" x14ac:dyDescent="0.55000000000000004">
      <c r="A92" s="193">
        <v>83</v>
      </c>
      <c r="B92" s="193">
        <v>71020173</v>
      </c>
      <c r="C92" s="207" t="s">
        <v>320</v>
      </c>
      <c r="D92" s="207" t="s">
        <v>341</v>
      </c>
      <c r="E92" s="193" t="s">
        <v>341</v>
      </c>
      <c r="F92" s="193" t="s">
        <v>252</v>
      </c>
      <c r="G92" s="193" t="s">
        <v>201</v>
      </c>
      <c r="H92" s="213" t="s">
        <v>253</v>
      </c>
      <c r="I92" s="193"/>
      <c r="J92" s="214" t="s">
        <v>254</v>
      </c>
      <c r="K92" s="215" t="s">
        <v>255</v>
      </c>
      <c r="L92" s="216">
        <v>0</v>
      </c>
      <c r="M92" s="217">
        <f t="shared" si="47"/>
        <v>0</v>
      </c>
      <c r="N92" s="216">
        <v>13</v>
      </c>
      <c r="O92" s="217">
        <f t="shared" si="48"/>
        <v>1</v>
      </c>
      <c r="P92" s="216">
        <v>7</v>
      </c>
      <c r="Q92" s="217">
        <f t="shared" si="49"/>
        <v>1</v>
      </c>
      <c r="R92" s="202">
        <f t="shared" si="50"/>
        <v>20</v>
      </c>
      <c r="S92" s="218">
        <f t="shared" si="50"/>
        <v>2</v>
      </c>
      <c r="T92" s="216">
        <v>5</v>
      </c>
      <c r="U92" s="219">
        <f t="shared" si="51"/>
        <v>1</v>
      </c>
      <c r="V92" s="216">
        <v>5</v>
      </c>
      <c r="W92" s="219">
        <f t="shared" si="52"/>
        <v>1</v>
      </c>
      <c r="X92" s="216">
        <v>8</v>
      </c>
      <c r="Y92" s="219">
        <f t="shared" si="53"/>
        <v>1</v>
      </c>
      <c r="Z92" s="216">
        <v>17</v>
      </c>
      <c r="AA92" s="219">
        <f t="shared" si="54"/>
        <v>1</v>
      </c>
      <c r="AB92" s="216">
        <v>9</v>
      </c>
      <c r="AC92" s="219">
        <f t="shared" si="55"/>
        <v>1</v>
      </c>
      <c r="AD92" s="216">
        <v>10</v>
      </c>
      <c r="AE92" s="219">
        <f t="shared" si="56"/>
        <v>1</v>
      </c>
      <c r="AF92" s="202">
        <f t="shared" si="57"/>
        <v>54</v>
      </c>
      <c r="AG92" s="218">
        <f t="shared" si="57"/>
        <v>6</v>
      </c>
      <c r="AH92" s="216">
        <v>0</v>
      </c>
      <c r="AI92" s="220">
        <f t="shared" si="58"/>
        <v>0</v>
      </c>
      <c r="AJ92" s="216">
        <v>0</v>
      </c>
      <c r="AK92" s="220">
        <f t="shared" si="59"/>
        <v>0</v>
      </c>
      <c r="AL92" s="216">
        <v>0</v>
      </c>
      <c r="AM92" s="220">
        <f t="shared" si="60"/>
        <v>0</v>
      </c>
      <c r="AN92" s="216">
        <v>0</v>
      </c>
      <c r="AO92" s="220">
        <f t="shared" si="61"/>
        <v>0</v>
      </c>
      <c r="AP92" s="216">
        <v>0</v>
      </c>
      <c r="AQ92" s="220">
        <f t="shared" si="62"/>
        <v>0</v>
      </c>
      <c r="AR92" s="216">
        <v>0</v>
      </c>
      <c r="AS92" s="220">
        <f t="shared" si="63"/>
        <v>0</v>
      </c>
      <c r="AT92" s="200">
        <f t="shared" si="64"/>
        <v>74</v>
      </c>
      <c r="AU92" s="201">
        <f t="shared" si="64"/>
        <v>8</v>
      </c>
      <c r="AV92" s="192">
        <v>1</v>
      </c>
      <c r="AW92" s="192"/>
      <c r="AX92" s="192">
        <v>6</v>
      </c>
      <c r="AY92" s="202">
        <f t="shared" si="65"/>
        <v>7</v>
      </c>
      <c r="AZ92" s="203">
        <f t="shared" si="66"/>
        <v>1</v>
      </c>
      <c r="BA92" s="203">
        <f t="shared" si="67"/>
        <v>0</v>
      </c>
      <c r="BB92" s="203">
        <f t="shared" si="73"/>
        <v>6</v>
      </c>
      <c r="BC92" s="202">
        <f t="shared" si="37"/>
        <v>7</v>
      </c>
      <c r="BD92" s="221">
        <f t="shared" si="38"/>
        <v>0</v>
      </c>
      <c r="BE92" s="221">
        <f t="shared" si="68"/>
        <v>0</v>
      </c>
      <c r="BF92" s="221">
        <f t="shared" si="68"/>
        <v>0</v>
      </c>
      <c r="BG92" s="221">
        <f t="shared" si="68"/>
        <v>0</v>
      </c>
      <c r="BH92" s="222">
        <f t="shared" si="69"/>
        <v>0</v>
      </c>
      <c r="BI92" s="193"/>
      <c r="BJ92" s="193"/>
      <c r="BK92" s="209"/>
      <c r="BL92" s="209"/>
      <c r="BM92" s="221">
        <f t="shared" si="74"/>
        <v>1</v>
      </c>
      <c r="BN92" s="221">
        <f t="shared" si="70"/>
        <v>0</v>
      </c>
      <c r="BO92" s="221">
        <f t="shared" si="46"/>
        <v>6</v>
      </c>
      <c r="BP92" s="221">
        <f t="shared" si="40"/>
        <v>7</v>
      </c>
      <c r="BQ92" s="202">
        <f t="shared" si="41"/>
        <v>0</v>
      </c>
      <c r="BR92" s="202">
        <f t="shared" si="71"/>
        <v>0</v>
      </c>
      <c r="BS92" s="202">
        <f t="shared" si="71"/>
        <v>0</v>
      </c>
      <c r="BT92" s="204">
        <f t="shared" si="71"/>
        <v>0</v>
      </c>
      <c r="BU92" s="193"/>
      <c r="BV92" s="193"/>
      <c r="BW92" s="193">
        <v>1</v>
      </c>
      <c r="BX92" s="193"/>
      <c r="BY92" s="193"/>
      <c r="BZ92" s="223">
        <f t="shared" si="43"/>
        <v>7</v>
      </c>
      <c r="CA92" s="224">
        <f t="shared" si="72"/>
        <v>1</v>
      </c>
      <c r="CB92" s="226"/>
      <c r="CC92" s="226"/>
      <c r="CD92" s="226">
        <v>1</v>
      </c>
      <c r="CE92" s="226"/>
      <c r="CF92" s="226">
        <v>1</v>
      </c>
    </row>
    <row r="93" spans="1:84" ht="24" customHeight="1" x14ac:dyDescent="0.55000000000000004">
      <c r="A93" s="193">
        <v>84</v>
      </c>
      <c r="B93" s="193">
        <v>71020174</v>
      </c>
      <c r="C93" s="207" t="s">
        <v>350</v>
      </c>
      <c r="D93" s="207" t="s">
        <v>341</v>
      </c>
      <c r="E93" s="193" t="s">
        <v>341</v>
      </c>
      <c r="F93" s="193" t="s">
        <v>252</v>
      </c>
      <c r="G93" s="193" t="s">
        <v>201</v>
      </c>
      <c r="H93" s="213" t="s">
        <v>253</v>
      </c>
      <c r="I93" s="193"/>
      <c r="J93" s="214" t="s">
        <v>254</v>
      </c>
      <c r="K93" s="215" t="s">
        <v>255</v>
      </c>
      <c r="L93" s="216">
        <v>11</v>
      </c>
      <c r="M93" s="217">
        <f t="shared" si="47"/>
        <v>1</v>
      </c>
      <c r="N93" s="216">
        <v>8</v>
      </c>
      <c r="O93" s="217">
        <f t="shared" si="48"/>
        <v>1</v>
      </c>
      <c r="P93" s="216">
        <v>18</v>
      </c>
      <c r="Q93" s="217">
        <f t="shared" si="49"/>
        <v>1</v>
      </c>
      <c r="R93" s="202">
        <f t="shared" si="50"/>
        <v>37</v>
      </c>
      <c r="S93" s="218">
        <f t="shared" si="50"/>
        <v>3</v>
      </c>
      <c r="T93" s="216">
        <v>19</v>
      </c>
      <c r="U93" s="219">
        <f t="shared" si="51"/>
        <v>1</v>
      </c>
      <c r="V93" s="216">
        <v>22</v>
      </c>
      <c r="W93" s="219">
        <f t="shared" si="52"/>
        <v>1</v>
      </c>
      <c r="X93" s="216">
        <v>14</v>
      </c>
      <c r="Y93" s="219">
        <f t="shared" si="53"/>
        <v>1</v>
      </c>
      <c r="Z93" s="216">
        <v>27</v>
      </c>
      <c r="AA93" s="219">
        <f t="shared" si="54"/>
        <v>1</v>
      </c>
      <c r="AB93" s="216">
        <v>25</v>
      </c>
      <c r="AC93" s="219">
        <f t="shared" si="55"/>
        <v>1</v>
      </c>
      <c r="AD93" s="216">
        <v>27</v>
      </c>
      <c r="AE93" s="219">
        <f t="shared" si="56"/>
        <v>1</v>
      </c>
      <c r="AF93" s="202">
        <f t="shared" si="57"/>
        <v>134</v>
      </c>
      <c r="AG93" s="218">
        <f t="shared" si="57"/>
        <v>6</v>
      </c>
      <c r="AH93" s="216">
        <v>0</v>
      </c>
      <c r="AI93" s="220">
        <f t="shared" si="58"/>
        <v>0</v>
      </c>
      <c r="AJ93" s="216">
        <v>0</v>
      </c>
      <c r="AK93" s="220">
        <f t="shared" si="59"/>
        <v>0</v>
      </c>
      <c r="AL93" s="216">
        <v>0</v>
      </c>
      <c r="AM93" s="220">
        <f t="shared" si="60"/>
        <v>0</v>
      </c>
      <c r="AN93" s="216">
        <v>0</v>
      </c>
      <c r="AO93" s="220">
        <f t="shared" si="61"/>
        <v>0</v>
      </c>
      <c r="AP93" s="216">
        <v>0</v>
      </c>
      <c r="AQ93" s="220">
        <f t="shared" si="62"/>
        <v>0</v>
      </c>
      <c r="AR93" s="216">
        <v>0</v>
      </c>
      <c r="AS93" s="220">
        <f t="shared" si="63"/>
        <v>0</v>
      </c>
      <c r="AT93" s="200">
        <f t="shared" si="64"/>
        <v>171</v>
      </c>
      <c r="AU93" s="201">
        <f t="shared" si="64"/>
        <v>9</v>
      </c>
      <c r="AV93" s="192">
        <v>1</v>
      </c>
      <c r="AW93" s="192"/>
      <c r="AX93" s="192">
        <v>11</v>
      </c>
      <c r="AY93" s="202">
        <f t="shared" si="65"/>
        <v>12</v>
      </c>
      <c r="AZ93" s="203">
        <f t="shared" si="66"/>
        <v>1</v>
      </c>
      <c r="BA93" s="203">
        <f t="shared" si="67"/>
        <v>1</v>
      </c>
      <c r="BB93" s="203">
        <f t="shared" si="73"/>
        <v>11</v>
      </c>
      <c r="BC93" s="202">
        <f t="shared" si="37"/>
        <v>13</v>
      </c>
      <c r="BD93" s="221">
        <f t="shared" si="38"/>
        <v>0</v>
      </c>
      <c r="BE93" s="221">
        <f t="shared" si="68"/>
        <v>-1</v>
      </c>
      <c r="BF93" s="221">
        <f t="shared" si="68"/>
        <v>0</v>
      </c>
      <c r="BG93" s="221">
        <f t="shared" si="68"/>
        <v>-1</v>
      </c>
      <c r="BH93" s="222">
        <f t="shared" si="69"/>
        <v>-7.6923076923076925</v>
      </c>
      <c r="BI93" s="193"/>
      <c r="BJ93" s="193"/>
      <c r="BK93" s="209"/>
      <c r="BL93" s="209"/>
      <c r="BM93" s="221">
        <f t="shared" si="74"/>
        <v>1</v>
      </c>
      <c r="BN93" s="221">
        <f t="shared" si="70"/>
        <v>0</v>
      </c>
      <c r="BO93" s="221">
        <f t="shared" si="46"/>
        <v>11</v>
      </c>
      <c r="BP93" s="221">
        <f t="shared" si="40"/>
        <v>12</v>
      </c>
      <c r="BQ93" s="202">
        <f t="shared" si="41"/>
        <v>0</v>
      </c>
      <c r="BR93" s="202">
        <f t="shared" si="71"/>
        <v>-1</v>
      </c>
      <c r="BS93" s="202">
        <f t="shared" si="71"/>
        <v>0</v>
      </c>
      <c r="BT93" s="204">
        <f t="shared" si="71"/>
        <v>-1</v>
      </c>
      <c r="BU93" s="193"/>
      <c r="BW93" s="193"/>
      <c r="BX93" s="193"/>
      <c r="BY93" s="193"/>
      <c r="BZ93" s="223">
        <f t="shared" si="43"/>
        <v>11</v>
      </c>
      <c r="CA93" s="224">
        <f t="shared" si="72"/>
        <v>0</v>
      </c>
      <c r="CB93" s="227"/>
      <c r="CC93" s="226"/>
      <c r="CD93" s="226"/>
      <c r="CE93" s="226"/>
      <c r="CF93" s="226">
        <v>1</v>
      </c>
    </row>
    <row r="94" spans="1:84" ht="24" customHeight="1" x14ac:dyDescent="0.55000000000000004">
      <c r="A94" s="193">
        <v>85</v>
      </c>
      <c r="B94" s="193">
        <v>71020175</v>
      </c>
      <c r="C94" s="207" t="s">
        <v>351</v>
      </c>
      <c r="D94" s="207" t="s">
        <v>341</v>
      </c>
      <c r="E94" s="193" t="s">
        <v>341</v>
      </c>
      <c r="F94" s="193" t="s">
        <v>252</v>
      </c>
      <c r="G94" s="193" t="s">
        <v>201</v>
      </c>
      <c r="H94" s="213" t="s">
        <v>253</v>
      </c>
      <c r="I94" s="193"/>
      <c r="J94" s="214" t="s">
        <v>254</v>
      </c>
      <c r="K94" s="215" t="s">
        <v>255</v>
      </c>
      <c r="L94" s="216">
        <v>0</v>
      </c>
      <c r="M94" s="217">
        <f t="shared" si="47"/>
        <v>0</v>
      </c>
      <c r="N94" s="216">
        <v>8</v>
      </c>
      <c r="O94" s="217">
        <f t="shared" si="48"/>
        <v>1</v>
      </c>
      <c r="P94" s="216">
        <v>5</v>
      </c>
      <c r="Q94" s="217">
        <f t="shared" si="49"/>
        <v>1</v>
      </c>
      <c r="R94" s="202">
        <f t="shared" si="50"/>
        <v>13</v>
      </c>
      <c r="S94" s="218">
        <f t="shared" si="50"/>
        <v>2</v>
      </c>
      <c r="T94" s="216">
        <v>9</v>
      </c>
      <c r="U94" s="219">
        <f t="shared" si="51"/>
        <v>1</v>
      </c>
      <c r="V94" s="216">
        <v>12</v>
      </c>
      <c r="W94" s="219">
        <f t="shared" si="52"/>
        <v>1</v>
      </c>
      <c r="X94" s="216">
        <v>8</v>
      </c>
      <c r="Y94" s="219">
        <f t="shared" si="53"/>
        <v>1</v>
      </c>
      <c r="Z94" s="216">
        <v>11</v>
      </c>
      <c r="AA94" s="219">
        <f t="shared" si="54"/>
        <v>1</v>
      </c>
      <c r="AB94" s="216">
        <v>9</v>
      </c>
      <c r="AC94" s="219">
        <f t="shared" si="55"/>
        <v>1</v>
      </c>
      <c r="AD94" s="216">
        <v>11</v>
      </c>
      <c r="AE94" s="219">
        <f t="shared" si="56"/>
        <v>1</v>
      </c>
      <c r="AF94" s="202">
        <f t="shared" si="57"/>
        <v>60</v>
      </c>
      <c r="AG94" s="218">
        <f t="shared" si="57"/>
        <v>6</v>
      </c>
      <c r="AH94" s="216">
        <v>0</v>
      </c>
      <c r="AI94" s="220">
        <f t="shared" si="58"/>
        <v>0</v>
      </c>
      <c r="AJ94" s="216">
        <v>0</v>
      </c>
      <c r="AK94" s="220">
        <f t="shared" si="59"/>
        <v>0</v>
      </c>
      <c r="AL94" s="216">
        <v>0</v>
      </c>
      <c r="AM94" s="220">
        <f t="shared" si="60"/>
        <v>0</v>
      </c>
      <c r="AN94" s="216">
        <v>0</v>
      </c>
      <c r="AO94" s="220">
        <f t="shared" si="61"/>
        <v>0</v>
      </c>
      <c r="AP94" s="216">
        <v>0</v>
      </c>
      <c r="AQ94" s="220">
        <f t="shared" si="62"/>
        <v>0</v>
      </c>
      <c r="AR94" s="216">
        <v>0</v>
      </c>
      <c r="AS94" s="220">
        <f t="shared" si="63"/>
        <v>0</v>
      </c>
      <c r="AT94" s="200">
        <f t="shared" si="64"/>
        <v>73</v>
      </c>
      <c r="AU94" s="201">
        <f t="shared" si="64"/>
        <v>8</v>
      </c>
      <c r="AV94" s="192">
        <v>1</v>
      </c>
      <c r="AW94" s="192"/>
      <c r="AX94" s="192">
        <v>6</v>
      </c>
      <c r="AY94" s="202">
        <f t="shared" si="65"/>
        <v>7</v>
      </c>
      <c r="AZ94" s="203">
        <f t="shared" si="66"/>
        <v>1</v>
      </c>
      <c r="BA94" s="203">
        <f t="shared" si="67"/>
        <v>0</v>
      </c>
      <c r="BB94" s="203">
        <f t="shared" si="73"/>
        <v>6</v>
      </c>
      <c r="BC94" s="202">
        <f t="shared" si="37"/>
        <v>7</v>
      </c>
      <c r="BD94" s="221">
        <f t="shared" si="38"/>
        <v>0</v>
      </c>
      <c r="BE94" s="221">
        <f t="shared" si="68"/>
        <v>0</v>
      </c>
      <c r="BF94" s="221">
        <f t="shared" si="68"/>
        <v>0</v>
      </c>
      <c r="BG94" s="221">
        <f t="shared" si="68"/>
        <v>0</v>
      </c>
      <c r="BH94" s="222">
        <f t="shared" si="69"/>
        <v>0</v>
      </c>
      <c r="BI94" s="193"/>
      <c r="BJ94" s="193"/>
      <c r="BK94" s="209"/>
      <c r="BL94" s="209"/>
      <c r="BM94" s="221">
        <f t="shared" si="74"/>
        <v>1</v>
      </c>
      <c r="BN94" s="221">
        <f t="shared" si="70"/>
        <v>0</v>
      </c>
      <c r="BO94" s="221">
        <f t="shared" si="46"/>
        <v>6</v>
      </c>
      <c r="BP94" s="221">
        <f t="shared" si="40"/>
        <v>7</v>
      </c>
      <c r="BQ94" s="202">
        <f t="shared" si="41"/>
        <v>0</v>
      </c>
      <c r="BR94" s="202">
        <f t="shared" si="71"/>
        <v>0</v>
      </c>
      <c r="BS94" s="202">
        <f t="shared" si="71"/>
        <v>0</v>
      </c>
      <c r="BT94" s="204">
        <f t="shared" si="71"/>
        <v>0</v>
      </c>
      <c r="BU94" s="193"/>
      <c r="BV94" s="193"/>
      <c r="BW94" s="193"/>
      <c r="BX94" s="193"/>
      <c r="BY94" s="193"/>
      <c r="BZ94" s="223">
        <f t="shared" si="43"/>
        <v>6</v>
      </c>
      <c r="CA94" s="224">
        <f t="shared" si="72"/>
        <v>0</v>
      </c>
      <c r="CB94" s="227"/>
      <c r="CC94" s="226">
        <v>1</v>
      </c>
      <c r="CD94" s="226"/>
      <c r="CE94" s="226"/>
      <c r="CF94" s="226">
        <v>1</v>
      </c>
    </row>
    <row r="95" spans="1:84" ht="24" customHeight="1" x14ac:dyDescent="0.55000000000000004">
      <c r="A95" s="193">
        <v>86</v>
      </c>
      <c r="B95" s="193">
        <v>71020176</v>
      </c>
      <c r="C95" s="207" t="s">
        <v>352</v>
      </c>
      <c r="D95" s="207" t="s">
        <v>341</v>
      </c>
      <c r="E95" s="193" t="s">
        <v>341</v>
      </c>
      <c r="F95" s="193" t="s">
        <v>252</v>
      </c>
      <c r="G95" s="193" t="s">
        <v>201</v>
      </c>
      <c r="H95" s="213" t="s">
        <v>253</v>
      </c>
      <c r="I95" s="193"/>
      <c r="J95" s="214" t="s">
        <v>254</v>
      </c>
      <c r="K95" s="215" t="s">
        <v>255</v>
      </c>
      <c r="L95" s="216">
        <v>0</v>
      </c>
      <c r="M95" s="217">
        <f t="shared" si="47"/>
        <v>0</v>
      </c>
      <c r="N95" s="216">
        <v>6</v>
      </c>
      <c r="O95" s="217">
        <f t="shared" si="48"/>
        <v>1</v>
      </c>
      <c r="P95" s="216">
        <v>11</v>
      </c>
      <c r="Q95" s="217">
        <f t="shared" si="49"/>
        <v>1</v>
      </c>
      <c r="R95" s="202">
        <f t="shared" si="50"/>
        <v>17</v>
      </c>
      <c r="S95" s="218">
        <f t="shared" si="50"/>
        <v>2</v>
      </c>
      <c r="T95" s="216">
        <v>17</v>
      </c>
      <c r="U95" s="219">
        <f t="shared" si="51"/>
        <v>1</v>
      </c>
      <c r="V95" s="216">
        <v>9</v>
      </c>
      <c r="W95" s="219">
        <f t="shared" si="52"/>
        <v>1</v>
      </c>
      <c r="X95" s="216">
        <v>16</v>
      </c>
      <c r="Y95" s="219">
        <f t="shared" si="53"/>
        <v>1</v>
      </c>
      <c r="Z95" s="216">
        <v>20</v>
      </c>
      <c r="AA95" s="219">
        <f t="shared" si="54"/>
        <v>1</v>
      </c>
      <c r="AB95" s="216">
        <v>11</v>
      </c>
      <c r="AC95" s="219">
        <f t="shared" si="55"/>
        <v>1</v>
      </c>
      <c r="AD95" s="216">
        <v>20</v>
      </c>
      <c r="AE95" s="219">
        <f t="shared" si="56"/>
        <v>1</v>
      </c>
      <c r="AF95" s="202">
        <f t="shared" si="57"/>
        <v>93</v>
      </c>
      <c r="AG95" s="218">
        <f t="shared" si="57"/>
        <v>6</v>
      </c>
      <c r="AH95" s="216">
        <v>0</v>
      </c>
      <c r="AI95" s="220">
        <f t="shared" si="58"/>
        <v>0</v>
      </c>
      <c r="AJ95" s="216">
        <v>0</v>
      </c>
      <c r="AK95" s="220">
        <f t="shared" si="59"/>
        <v>0</v>
      </c>
      <c r="AL95" s="216">
        <v>0</v>
      </c>
      <c r="AM95" s="220">
        <f t="shared" si="60"/>
        <v>0</v>
      </c>
      <c r="AN95" s="216">
        <v>0</v>
      </c>
      <c r="AO95" s="220">
        <f t="shared" si="61"/>
        <v>0</v>
      </c>
      <c r="AP95" s="216">
        <v>0</v>
      </c>
      <c r="AQ95" s="220">
        <f t="shared" si="62"/>
        <v>0</v>
      </c>
      <c r="AR95" s="216">
        <v>0</v>
      </c>
      <c r="AS95" s="220">
        <f t="shared" si="63"/>
        <v>0</v>
      </c>
      <c r="AT95" s="200">
        <f t="shared" si="64"/>
        <v>110</v>
      </c>
      <c r="AU95" s="201">
        <f t="shared" si="64"/>
        <v>8</v>
      </c>
      <c r="AV95" s="192">
        <v>1</v>
      </c>
      <c r="AW95" s="192"/>
      <c r="AX95" s="192">
        <v>8</v>
      </c>
      <c r="AY95" s="202">
        <f t="shared" si="65"/>
        <v>9</v>
      </c>
      <c r="AZ95" s="203">
        <f t="shared" si="66"/>
        <v>1</v>
      </c>
      <c r="BA95" s="203">
        <f t="shared" si="67"/>
        <v>0</v>
      </c>
      <c r="BB95" s="203">
        <f t="shared" si="73"/>
        <v>8</v>
      </c>
      <c r="BC95" s="202">
        <f t="shared" si="37"/>
        <v>9</v>
      </c>
      <c r="BD95" s="221">
        <f t="shared" si="38"/>
        <v>0</v>
      </c>
      <c r="BE95" s="221">
        <f t="shared" si="68"/>
        <v>0</v>
      </c>
      <c r="BF95" s="221">
        <f t="shared" si="68"/>
        <v>0</v>
      </c>
      <c r="BG95" s="221">
        <f t="shared" si="68"/>
        <v>0</v>
      </c>
      <c r="BH95" s="222">
        <f t="shared" si="69"/>
        <v>0</v>
      </c>
      <c r="BI95" s="193"/>
      <c r="BJ95" s="193"/>
      <c r="BK95" s="209"/>
      <c r="BL95" s="209"/>
      <c r="BM95" s="221">
        <f t="shared" si="74"/>
        <v>1</v>
      </c>
      <c r="BN95" s="221">
        <f t="shared" si="70"/>
        <v>0</v>
      </c>
      <c r="BO95" s="221">
        <f t="shared" si="46"/>
        <v>8</v>
      </c>
      <c r="BP95" s="221">
        <f t="shared" si="40"/>
        <v>9</v>
      </c>
      <c r="BQ95" s="202">
        <f t="shared" si="41"/>
        <v>0</v>
      </c>
      <c r="BR95" s="202">
        <f t="shared" si="71"/>
        <v>0</v>
      </c>
      <c r="BS95" s="202">
        <f t="shared" si="71"/>
        <v>0</v>
      </c>
      <c r="BT95" s="204">
        <f t="shared" si="71"/>
        <v>0</v>
      </c>
      <c r="BU95" s="193"/>
      <c r="BV95" s="193"/>
      <c r="BW95" s="193"/>
      <c r="BX95" s="193"/>
      <c r="BY95" s="193"/>
      <c r="BZ95" s="223">
        <f t="shared" si="43"/>
        <v>8</v>
      </c>
      <c r="CA95" s="224">
        <f t="shared" si="72"/>
        <v>0</v>
      </c>
      <c r="CB95" s="227"/>
      <c r="CC95" s="226"/>
      <c r="CD95" s="226">
        <v>1</v>
      </c>
      <c r="CE95" s="226"/>
      <c r="CF95" s="226">
        <v>1</v>
      </c>
    </row>
    <row r="96" spans="1:84" ht="24" customHeight="1" x14ac:dyDescent="0.55000000000000004">
      <c r="A96" s="193">
        <v>87</v>
      </c>
      <c r="B96" s="193">
        <v>71020177</v>
      </c>
      <c r="C96" s="207" t="s">
        <v>353</v>
      </c>
      <c r="D96" s="207" t="s">
        <v>354</v>
      </c>
      <c r="E96" s="193" t="s">
        <v>341</v>
      </c>
      <c r="F96" s="193" t="s">
        <v>252</v>
      </c>
      <c r="G96" s="193" t="s">
        <v>201</v>
      </c>
      <c r="H96" s="213" t="s">
        <v>253</v>
      </c>
      <c r="I96" s="193"/>
      <c r="J96" s="214" t="s">
        <v>254</v>
      </c>
      <c r="K96" s="215" t="s">
        <v>255</v>
      </c>
      <c r="L96" s="216">
        <v>12</v>
      </c>
      <c r="M96" s="217">
        <f t="shared" si="47"/>
        <v>1</v>
      </c>
      <c r="N96" s="216">
        <v>22</v>
      </c>
      <c r="O96" s="217">
        <f t="shared" si="48"/>
        <v>1</v>
      </c>
      <c r="P96" s="216">
        <v>20</v>
      </c>
      <c r="Q96" s="217">
        <f t="shared" si="49"/>
        <v>1</v>
      </c>
      <c r="R96" s="202">
        <f t="shared" si="50"/>
        <v>54</v>
      </c>
      <c r="S96" s="218">
        <f t="shared" si="50"/>
        <v>3</v>
      </c>
      <c r="T96" s="216">
        <v>17</v>
      </c>
      <c r="U96" s="219">
        <f t="shared" si="51"/>
        <v>1</v>
      </c>
      <c r="V96" s="216">
        <v>15</v>
      </c>
      <c r="W96" s="219">
        <f t="shared" si="52"/>
        <v>1</v>
      </c>
      <c r="X96" s="216">
        <v>12</v>
      </c>
      <c r="Y96" s="219">
        <f t="shared" si="53"/>
        <v>1</v>
      </c>
      <c r="Z96" s="216">
        <v>10</v>
      </c>
      <c r="AA96" s="219">
        <f t="shared" si="54"/>
        <v>1</v>
      </c>
      <c r="AB96" s="216">
        <v>20</v>
      </c>
      <c r="AC96" s="219">
        <f t="shared" si="55"/>
        <v>1</v>
      </c>
      <c r="AD96" s="216">
        <v>10</v>
      </c>
      <c r="AE96" s="219">
        <f t="shared" si="56"/>
        <v>1</v>
      </c>
      <c r="AF96" s="202">
        <f t="shared" si="57"/>
        <v>84</v>
      </c>
      <c r="AG96" s="218">
        <f t="shared" si="57"/>
        <v>6</v>
      </c>
      <c r="AH96" s="216">
        <v>0</v>
      </c>
      <c r="AI96" s="220">
        <f t="shared" si="58"/>
        <v>0</v>
      </c>
      <c r="AJ96" s="216">
        <v>0</v>
      </c>
      <c r="AK96" s="220">
        <f t="shared" si="59"/>
        <v>0</v>
      </c>
      <c r="AL96" s="216">
        <v>0</v>
      </c>
      <c r="AM96" s="220">
        <f t="shared" si="60"/>
        <v>0</v>
      </c>
      <c r="AN96" s="216">
        <v>0</v>
      </c>
      <c r="AO96" s="220">
        <f t="shared" si="61"/>
        <v>0</v>
      </c>
      <c r="AP96" s="216">
        <v>0</v>
      </c>
      <c r="AQ96" s="220">
        <f t="shared" si="62"/>
        <v>0</v>
      </c>
      <c r="AR96" s="216">
        <v>0</v>
      </c>
      <c r="AS96" s="220">
        <f t="shared" si="63"/>
        <v>0</v>
      </c>
      <c r="AT96" s="200">
        <f t="shared" si="64"/>
        <v>138</v>
      </c>
      <c r="AU96" s="201">
        <f t="shared" si="64"/>
        <v>9</v>
      </c>
      <c r="AV96" s="192">
        <v>1</v>
      </c>
      <c r="AW96" s="192"/>
      <c r="AX96" s="192">
        <f>10+1</f>
        <v>11</v>
      </c>
      <c r="AY96" s="202">
        <f t="shared" si="65"/>
        <v>12</v>
      </c>
      <c r="AZ96" s="203">
        <f t="shared" si="66"/>
        <v>1</v>
      </c>
      <c r="BA96" s="203">
        <f t="shared" si="67"/>
        <v>1</v>
      </c>
      <c r="BB96" s="203">
        <f t="shared" si="73"/>
        <v>11</v>
      </c>
      <c r="BC96" s="202">
        <f t="shared" si="37"/>
        <v>13</v>
      </c>
      <c r="BD96" s="221">
        <f t="shared" si="38"/>
        <v>0</v>
      </c>
      <c r="BE96" s="221">
        <f t="shared" si="68"/>
        <v>-1</v>
      </c>
      <c r="BF96" s="221">
        <f t="shared" si="68"/>
        <v>0</v>
      </c>
      <c r="BG96" s="221">
        <f t="shared" si="68"/>
        <v>-1</v>
      </c>
      <c r="BH96" s="222">
        <f t="shared" si="69"/>
        <v>-7.6923076923076925</v>
      </c>
      <c r="BI96" s="193"/>
      <c r="BJ96" s="193"/>
      <c r="BK96" s="209"/>
      <c r="BL96" s="209"/>
      <c r="BM96" s="221">
        <f t="shared" si="74"/>
        <v>1</v>
      </c>
      <c r="BN96" s="221">
        <f t="shared" si="70"/>
        <v>0</v>
      </c>
      <c r="BO96" s="221">
        <f t="shared" si="46"/>
        <v>11</v>
      </c>
      <c r="BP96" s="221">
        <f t="shared" si="40"/>
        <v>12</v>
      </c>
      <c r="BQ96" s="202">
        <f t="shared" si="41"/>
        <v>0</v>
      </c>
      <c r="BR96" s="202">
        <f t="shared" si="71"/>
        <v>-1</v>
      </c>
      <c r="BS96" s="202">
        <f t="shared" si="71"/>
        <v>0</v>
      </c>
      <c r="BT96" s="204">
        <f t="shared" si="71"/>
        <v>-1</v>
      </c>
      <c r="BU96" s="193"/>
      <c r="BV96" s="193"/>
      <c r="BW96" s="193"/>
      <c r="BX96" s="193"/>
      <c r="BY96" s="193"/>
      <c r="BZ96" s="223">
        <f t="shared" si="43"/>
        <v>11</v>
      </c>
      <c r="CA96" s="224">
        <f t="shared" si="72"/>
        <v>0</v>
      </c>
      <c r="CB96" s="226">
        <v>1</v>
      </c>
      <c r="CC96" s="226">
        <v>1</v>
      </c>
      <c r="CD96" s="226"/>
      <c r="CE96" s="226"/>
      <c r="CF96" s="226"/>
    </row>
    <row r="97" spans="1:85" ht="24" customHeight="1" x14ac:dyDescent="0.55000000000000004">
      <c r="A97" s="193">
        <v>88</v>
      </c>
      <c r="B97" s="193">
        <v>71020178</v>
      </c>
      <c r="C97" s="207" t="s">
        <v>355</v>
      </c>
      <c r="D97" s="207" t="s">
        <v>354</v>
      </c>
      <c r="E97" s="193" t="s">
        <v>341</v>
      </c>
      <c r="F97" s="193" t="s">
        <v>252</v>
      </c>
      <c r="G97" s="193" t="s">
        <v>201</v>
      </c>
      <c r="H97" s="213" t="s">
        <v>253</v>
      </c>
      <c r="I97" s="193"/>
      <c r="J97" s="214" t="s">
        <v>254</v>
      </c>
      <c r="K97" s="215" t="s">
        <v>255</v>
      </c>
      <c r="L97" s="216">
        <v>0</v>
      </c>
      <c r="M97" s="217">
        <f t="shared" si="47"/>
        <v>0</v>
      </c>
      <c r="N97" s="216">
        <v>5</v>
      </c>
      <c r="O97" s="217">
        <f t="shared" si="48"/>
        <v>1</v>
      </c>
      <c r="P97" s="216">
        <v>6</v>
      </c>
      <c r="Q97" s="217">
        <f t="shared" si="49"/>
        <v>1</v>
      </c>
      <c r="R97" s="202">
        <f t="shared" si="50"/>
        <v>11</v>
      </c>
      <c r="S97" s="218">
        <f t="shared" si="50"/>
        <v>2</v>
      </c>
      <c r="T97" s="216">
        <v>6</v>
      </c>
      <c r="U97" s="219">
        <f t="shared" si="51"/>
        <v>1</v>
      </c>
      <c r="V97" s="216">
        <v>8</v>
      </c>
      <c r="W97" s="219">
        <f t="shared" si="52"/>
        <v>1</v>
      </c>
      <c r="X97" s="216">
        <v>6</v>
      </c>
      <c r="Y97" s="219">
        <f t="shared" si="53"/>
        <v>1</v>
      </c>
      <c r="Z97" s="216">
        <v>11</v>
      </c>
      <c r="AA97" s="219">
        <f t="shared" si="54"/>
        <v>1</v>
      </c>
      <c r="AB97" s="216">
        <v>10</v>
      </c>
      <c r="AC97" s="219">
        <f t="shared" si="55"/>
        <v>1</v>
      </c>
      <c r="AD97" s="216">
        <v>12</v>
      </c>
      <c r="AE97" s="219">
        <f t="shared" si="56"/>
        <v>1</v>
      </c>
      <c r="AF97" s="202">
        <f t="shared" si="57"/>
        <v>53</v>
      </c>
      <c r="AG97" s="218">
        <f t="shared" si="57"/>
        <v>6</v>
      </c>
      <c r="AH97" s="216">
        <v>0</v>
      </c>
      <c r="AI97" s="220">
        <f t="shared" si="58"/>
        <v>0</v>
      </c>
      <c r="AJ97" s="216">
        <v>0</v>
      </c>
      <c r="AK97" s="220">
        <f t="shared" si="59"/>
        <v>0</v>
      </c>
      <c r="AL97" s="216">
        <v>0</v>
      </c>
      <c r="AM97" s="220">
        <f t="shared" si="60"/>
        <v>0</v>
      </c>
      <c r="AN97" s="216">
        <v>0</v>
      </c>
      <c r="AO97" s="220">
        <f t="shared" si="61"/>
        <v>0</v>
      </c>
      <c r="AP97" s="216">
        <v>0</v>
      </c>
      <c r="AQ97" s="220">
        <f t="shared" si="62"/>
        <v>0</v>
      </c>
      <c r="AR97" s="216">
        <v>0</v>
      </c>
      <c r="AS97" s="220">
        <f t="shared" si="63"/>
        <v>0</v>
      </c>
      <c r="AT97" s="200">
        <f t="shared" si="64"/>
        <v>64</v>
      </c>
      <c r="AU97" s="201">
        <f t="shared" si="64"/>
        <v>8</v>
      </c>
      <c r="AV97" s="192">
        <v>1</v>
      </c>
      <c r="AW97" s="192"/>
      <c r="AX97" s="192">
        <v>6</v>
      </c>
      <c r="AY97" s="202">
        <f t="shared" si="65"/>
        <v>7</v>
      </c>
      <c r="AZ97" s="203">
        <f t="shared" si="66"/>
        <v>1</v>
      </c>
      <c r="BA97" s="203">
        <f t="shared" si="67"/>
        <v>0</v>
      </c>
      <c r="BB97" s="203">
        <f t="shared" si="73"/>
        <v>6</v>
      </c>
      <c r="BC97" s="202">
        <f t="shared" si="37"/>
        <v>7</v>
      </c>
      <c r="BD97" s="221">
        <f t="shared" si="38"/>
        <v>0</v>
      </c>
      <c r="BE97" s="221">
        <f t="shared" si="68"/>
        <v>0</v>
      </c>
      <c r="BF97" s="221">
        <f t="shared" si="68"/>
        <v>0</v>
      </c>
      <c r="BG97" s="221">
        <f t="shared" si="68"/>
        <v>0</v>
      </c>
      <c r="BH97" s="222">
        <f t="shared" si="69"/>
        <v>0</v>
      </c>
      <c r="BI97" s="193"/>
      <c r="BJ97" s="193"/>
      <c r="BK97" s="209"/>
      <c r="BL97" s="209"/>
      <c r="BM97" s="221">
        <f t="shared" si="74"/>
        <v>1</v>
      </c>
      <c r="BN97" s="221">
        <f t="shared" si="70"/>
        <v>0</v>
      </c>
      <c r="BO97" s="221">
        <f t="shared" si="46"/>
        <v>6</v>
      </c>
      <c r="BP97" s="221">
        <f t="shared" si="40"/>
        <v>7</v>
      </c>
      <c r="BQ97" s="202">
        <f t="shared" si="41"/>
        <v>0</v>
      </c>
      <c r="BR97" s="202">
        <f t="shared" si="71"/>
        <v>0</v>
      </c>
      <c r="BS97" s="202">
        <f t="shared" si="71"/>
        <v>0</v>
      </c>
      <c r="BT97" s="204">
        <f t="shared" si="71"/>
        <v>0</v>
      </c>
      <c r="BU97" s="193"/>
      <c r="BV97" s="193"/>
      <c r="BW97" s="193"/>
      <c r="BX97" s="193"/>
      <c r="BY97" s="193">
        <v>1</v>
      </c>
      <c r="BZ97" s="223">
        <f t="shared" si="43"/>
        <v>7</v>
      </c>
      <c r="CA97" s="224">
        <f t="shared" si="72"/>
        <v>1</v>
      </c>
      <c r="CB97" s="226"/>
      <c r="CC97" s="226"/>
      <c r="CD97" s="226"/>
      <c r="CE97" s="226"/>
      <c r="CF97" s="226">
        <v>1</v>
      </c>
    </row>
    <row r="98" spans="1:85" ht="24" customHeight="1" x14ac:dyDescent="0.55000000000000004">
      <c r="A98" s="193">
        <v>89</v>
      </c>
      <c r="B98" s="193">
        <v>71020179</v>
      </c>
      <c r="C98" s="207" t="s">
        <v>356</v>
      </c>
      <c r="D98" s="207" t="s">
        <v>354</v>
      </c>
      <c r="E98" s="193" t="s">
        <v>341</v>
      </c>
      <c r="F98" s="193" t="s">
        <v>252</v>
      </c>
      <c r="G98" s="193" t="s">
        <v>201</v>
      </c>
      <c r="H98" s="213" t="s">
        <v>253</v>
      </c>
      <c r="I98" s="193"/>
      <c r="J98" s="214" t="s">
        <v>254</v>
      </c>
      <c r="K98" s="215" t="s">
        <v>255</v>
      </c>
      <c r="L98" s="216">
        <v>0</v>
      </c>
      <c r="M98" s="217">
        <f t="shared" si="47"/>
        <v>0</v>
      </c>
      <c r="N98" s="216">
        <v>12</v>
      </c>
      <c r="O98" s="217">
        <f t="shared" si="48"/>
        <v>1</v>
      </c>
      <c r="P98" s="216">
        <v>22</v>
      </c>
      <c r="Q98" s="217">
        <f t="shared" si="49"/>
        <v>1</v>
      </c>
      <c r="R98" s="202">
        <f t="shared" si="50"/>
        <v>34</v>
      </c>
      <c r="S98" s="218">
        <f t="shared" si="50"/>
        <v>2</v>
      </c>
      <c r="T98" s="216">
        <v>17</v>
      </c>
      <c r="U98" s="219">
        <f t="shared" si="51"/>
        <v>1</v>
      </c>
      <c r="V98" s="216">
        <v>14</v>
      </c>
      <c r="W98" s="219">
        <f t="shared" si="52"/>
        <v>1</v>
      </c>
      <c r="X98" s="216">
        <v>21</v>
      </c>
      <c r="Y98" s="219">
        <f t="shared" si="53"/>
        <v>1</v>
      </c>
      <c r="Z98" s="216">
        <v>24</v>
      </c>
      <c r="AA98" s="219">
        <f t="shared" si="54"/>
        <v>1</v>
      </c>
      <c r="AB98" s="216">
        <v>35</v>
      </c>
      <c r="AC98" s="219">
        <f t="shared" si="55"/>
        <v>1</v>
      </c>
      <c r="AD98" s="216">
        <v>23</v>
      </c>
      <c r="AE98" s="219">
        <f t="shared" si="56"/>
        <v>1</v>
      </c>
      <c r="AF98" s="202">
        <f t="shared" si="57"/>
        <v>134</v>
      </c>
      <c r="AG98" s="218">
        <f t="shared" si="57"/>
        <v>6</v>
      </c>
      <c r="AH98" s="216">
        <v>0</v>
      </c>
      <c r="AI98" s="220">
        <f t="shared" si="58"/>
        <v>0</v>
      </c>
      <c r="AJ98" s="216">
        <v>0</v>
      </c>
      <c r="AK98" s="220">
        <f t="shared" si="59"/>
        <v>0</v>
      </c>
      <c r="AL98" s="216">
        <v>0</v>
      </c>
      <c r="AM98" s="220">
        <f t="shared" si="60"/>
        <v>0</v>
      </c>
      <c r="AN98" s="216">
        <v>0</v>
      </c>
      <c r="AO98" s="220">
        <f t="shared" si="61"/>
        <v>0</v>
      </c>
      <c r="AP98" s="216">
        <v>0</v>
      </c>
      <c r="AQ98" s="220">
        <f t="shared" si="62"/>
        <v>0</v>
      </c>
      <c r="AR98" s="216">
        <v>0</v>
      </c>
      <c r="AS98" s="220">
        <f t="shared" si="63"/>
        <v>0</v>
      </c>
      <c r="AT98" s="200">
        <f t="shared" si="64"/>
        <v>168</v>
      </c>
      <c r="AU98" s="201">
        <f t="shared" si="64"/>
        <v>8</v>
      </c>
      <c r="AV98" s="192">
        <v>1</v>
      </c>
      <c r="AW98" s="192"/>
      <c r="AX98" s="192">
        <v>11</v>
      </c>
      <c r="AY98" s="202">
        <f t="shared" si="65"/>
        <v>12</v>
      </c>
      <c r="AZ98" s="203">
        <f t="shared" si="66"/>
        <v>1</v>
      </c>
      <c r="BA98" s="203">
        <f t="shared" si="67"/>
        <v>1</v>
      </c>
      <c r="BB98" s="203">
        <f t="shared" si="73"/>
        <v>10</v>
      </c>
      <c r="BC98" s="202">
        <f t="shared" si="37"/>
        <v>12</v>
      </c>
      <c r="BD98" s="221">
        <f t="shared" si="38"/>
        <v>0</v>
      </c>
      <c r="BE98" s="221">
        <f t="shared" si="68"/>
        <v>-1</v>
      </c>
      <c r="BF98" s="221">
        <f t="shared" si="68"/>
        <v>1</v>
      </c>
      <c r="BG98" s="221">
        <f t="shared" si="68"/>
        <v>0</v>
      </c>
      <c r="BH98" s="222">
        <f t="shared" si="69"/>
        <v>0</v>
      </c>
      <c r="BI98" s="193"/>
      <c r="BJ98" s="193"/>
      <c r="BK98" s="209"/>
      <c r="BL98" s="209"/>
      <c r="BM98" s="221">
        <f t="shared" si="74"/>
        <v>1</v>
      </c>
      <c r="BN98" s="221">
        <f t="shared" si="70"/>
        <v>0</v>
      </c>
      <c r="BO98" s="221">
        <f t="shared" si="46"/>
        <v>11</v>
      </c>
      <c r="BP98" s="221">
        <f t="shared" si="40"/>
        <v>12</v>
      </c>
      <c r="BQ98" s="202">
        <f t="shared" si="41"/>
        <v>0</v>
      </c>
      <c r="BR98" s="202">
        <f t="shared" si="71"/>
        <v>-1</v>
      </c>
      <c r="BS98" s="202">
        <f t="shared" si="71"/>
        <v>1</v>
      </c>
      <c r="BT98" s="204">
        <f t="shared" si="71"/>
        <v>0</v>
      </c>
      <c r="BU98" s="193"/>
      <c r="BV98" s="193">
        <v>1</v>
      </c>
      <c r="BW98" s="193"/>
      <c r="BX98" s="193"/>
      <c r="BY98" s="193"/>
      <c r="BZ98" s="223">
        <f t="shared" si="43"/>
        <v>12</v>
      </c>
      <c r="CA98" s="224">
        <f t="shared" si="72"/>
        <v>2</v>
      </c>
      <c r="CB98" s="226">
        <v>1</v>
      </c>
      <c r="CC98" s="226">
        <v>1</v>
      </c>
      <c r="CD98" s="226"/>
      <c r="CE98" s="226"/>
      <c r="CF98" s="226"/>
    </row>
    <row r="99" spans="1:85" ht="24" customHeight="1" x14ac:dyDescent="0.55000000000000004">
      <c r="A99" s="193">
        <v>90</v>
      </c>
      <c r="B99" s="193">
        <v>71020180</v>
      </c>
      <c r="C99" s="207" t="s">
        <v>357</v>
      </c>
      <c r="D99" s="207" t="s">
        <v>354</v>
      </c>
      <c r="E99" s="193" t="s">
        <v>341</v>
      </c>
      <c r="F99" s="193" t="s">
        <v>252</v>
      </c>
      <c r="G99" s="193" t="s">
        <v>201</v>
      </c>
      <c r="H99" s="213" t="s">
        <v>253</v>
      </c>
      <c r="I99" s="193"/>
      <c r="J99" s="214" t="s">
        <v>254</v>
      </c>
      <c r="K99" s="215" t="s">
        <v>255</v>
      </c>
      <c r="L99" s="216">
        <v>3</v>
      </c>
      <c r="M99" s="217">
        <f t="shared" si="47"/>
        <v>1</v>
      </c>
      <c r="N99" s="216">
        <v>9</v>
      </c>
      <c r="O99" s="217">
        <f t="shared" si="48"/>
        <v>1</v>
      </c>
      <c r="P99" s="216">
        <v>9</v>
      </c>
      <c r="Q99" s="217">
        <f t="shared" si="49"/>
        <v>1</v>
      </c>
      <c r="R99" s="202">
        <f t="shared" si="50"/>
        <v>21</v>
      </c>
      <c r="S99" s="218">
        <f t="shared" si="50"/>
        <v>3</v>
      </c>
      <c r="T99" s="216">
        <v>12</v>
      </c>
      <c r="U99" s="219">
        <f t="shared" si="51"/>
        <v>1</v>
      </c>
      <c r="V99" s="216">
        <v>8</v>
      </c>
      <c r="W99" s="219">
        <f t="shared" si="52"/>
        <v>1</v>
      </c>
      <c r="X99" s="216">
        <v>4</v>
      </c>
      <c r="Y99" s="219">
        <f t="shared" si="53"/>
        <v>1</v>
      </c>
      <c r="Z99" s="216">
        <v>12</v>
      </c>
      <c r="AA99" s="219">
        <f t="shared" si="54"/>
        <v>1</v>
      </c>
      <c r="AB99" s="216">
        <v>15</v>
      </c>
      <c r="AC99" s="219">
        <f t="shared" si="55"/>
        <v>1</v>
      </c>
      <c r="AD99" s="216">
        <v>14</v>
      </c>
      <c r="AE99" s="219">
        <f t="shared" si="56"/>
        <v>1</v>
      </c>
      <c r="AF99" s="202">
        <f t="shared" si="57"/>
        <v>65</v>
      </c>
      <c r="AG99" s="218">
        <f t="shared" si="57"/>
        <v>6</v>
      </c>
      <c r="AH99" s="216">
        <v>0</v>
      </c>
      <c r="AI99" s="220">
        <f t="shared" si="58"/>
        <v>0</v>
      </c>
      <c r="AJ99" s="216">
        <v>0</v>
      </c>
      <c r="AK99" s="220">
        <f t="shared" si="59"/>
        <v>0</v>
      </c>
      <c r="AL99" s="216">
        <v>0</v>
      </c>
      <c r="AM99" s="220">
        <f t="shared" si="60"/>
        <v>0</v>
      </c>
      <c r="AN99" s="216">
        <v>0</v>
      </c>
      <c r="AO99" s="220">
        <f t="shared" si="61"/>
        <v>0</v>
      </c>
      <c r="AP99" s="216">
        <v>0</v>
      </c>
      <c r="AQ99" s="220">
        <f t="shared" si="62"/>
        <v>0</v>
      </c>
      <c r="AR99" s="216">
        <v>0</v>
      </c>
      <c r="AS99" s="220">
        <f t="shared" si="63"/>
        <v>0</v>
      </c>
      <c r="AT99" s="200">
        <f t="shared" si="64"/>
        <v>86</v>
      </c>
      <c r="AU99" s="201">
        <f t="shared" si="64"/>
        <v>9</v>
      </c>
      <c r="AV99" s="192">
        <v>1</v>
      </c>
      <c r="AW99" s="192"/>
      <c r="AX99" s="192">
        <f>7+1</f>
        <v>8</v>
      </c>
      <c r="AY99" s="202">
        <f t="shared" si="65"/>
        <v>9</v>
      </c>
      <c r="AZ99" s="203">
        <f t="shared" si="66"/>
        <v>1</v>
      </c>
      <c r="BA99" s="203">
        <f t="shared" si="67"/>
        <v>0</v>
      </c>
      <c r="BB99" s="203">
        <f t="shared" si="73"/>
        <v>8</v>
      </c>
      <c r="BC99" s="202">
        <f t="shared" si="37"/>
        <v>9</v>
      </c>
      <c r="BD99" s="221">
        <f t="shared" si="38"/>
        <v>0</v>
      </c>
      <c r="BE99" s="221">
        <f t="shared" si="68"/>
        <v>0</v>
      </c>
      <c r="BF99" s="221">
        <f t="shared" si="68"/>
        <v>0</v>
      </c>
      <c r="BG99" s="221">
        <f t="shared" si="68"/>
        <v>0</v>
      </c>
      <c r="BH99" s="222">
        <f t="shared" si="69"/>
        <v>0</v>
      </c>
      <c r="BI99" s="193"/>
      <c r="BJ99" s="193">
        <v>1</v>
      </c>
      <c r="BK99" s="209"/>
      <c r="BL99" s="209"/>
      <c r="BM99" s="221">
        <f t="shared" si="74"/>
        <v>1</v>
      </c>
      <c r="BN99" s="221">
        <f t="shared" si="70"/>
        <v>0</v>
      </c>
      <c r="BO99" s="221">
        <f t="shared" si="46"/>
        <v>7</v>
      </c>
      <c r="BP99" s="221">
        <f t="shared" si="40"/>
        <v>8</v>
      </c>
      <c r="BQ99" s="202">
        <f t="shared" si="41"/>
        <v>0</v>
      </c>
      <c r="BR99" s="202">
        <f t="shared" si="71"/>
        <v>0</v>
      </c>
      <c r="BS99" s="202">
        <f t="shared" si="71"/>
        <v>-1</v>
      </c>
      <c r="BT99" s="204">
        <f t="shared" si="71"/>
        <v>-1</v>
      </c>
      <c r="BU99" s="193"/>
      <c r="BV99" s="193"/>
      <c r="BW99" s="193">
        <v>1</v>
      </c>
      <c r="BX99" s="193"/>
      <c r="BY99" s="193">
        <v>1</v>
      </c>
      <c r="BZ99" s="223">
        <f t="shared" si="43"/>
        <v>9</v>
      </c>
      <c r="CA99" s="224">
        <f t="shared" si="72"/>
        <v>1</v>
      </c>
      <c r="CB99" s="226">
        <v>1</v>
      </c>
      <c r="CC99" s="226"/>
      <c r="CD99" s="226">
        <v>1</v>
      </c>
      <c r="CE99" s="226"/>
      <c r="CF99" s="226"/>
    </row>
    <row r="100" spans="1:85" ht="24" customHeight="1" x14ac:dyDescent="0.55000000000000004">
      <c r="A100" s="193">
        <v>91</v>
      </c>
      <c r="B100" s="193">
        <v>71020181</v>
      </c>
      <c r="C100" s="207" t="s">
        <v>358</v>
      </c>
      <c r="D100" s="207" t="s">
        <v>354</v>
      </c>
      <c r="E100" s="193" t="s">
        <v>341</v>
      </c>
      <c r="F100" s="193" t="s">
        <v>252</v>
      </c>
      <c r="G100" s="193" t="s">
        <v>201</v>
      </c>
      <c r="H100" s="213" t="s">
        <v>202</v>
      </c>
      <c r="I100" s="193"/>
      <c r="J100" s="214" t="s">
        <v>254</v>
      </c>
      <c r="K100" s="215" t="s">
        <v>255</v>
      </c>
      <c r="L100" s="216">
        <v>0</v>
      </c>
      <c r="M100" s="217">
        <f t="shared" si="47"/>
        <v>0</v>
      </c>
      <c r="N100" s="216">
        <v>13</v>
      </c>
      <c r="O100" s="217">
        <f t="shared" si="48"/>
        <v>1</v>
      </c>
      <c r="P100" s="216">
        <v>19</v>
      </c>
      <c r="Q100" s="217">
        <f t="shared" si="49"/>
        <v>1</v>
      </c>
      <c r="R100" s="202">
        <f t="shared" si="50"/>
        <v>32</v>
      </c>
      <c r="S100" s="218">
        <f t="shared" si="50"/>
        <v>2</v>
      </c>
      <c r="T100" s="216">
        <v>13</v>
      </c>
      <c r="U100" s="219">
        <f t="shared" si="51"/>
        <v>1</v>
      </c>
      <c r="V100" s="216">
        <v>16</v>
      </c>
      <c r="W100" s="219">
        <f t="shared" si="52"/>
        <v>1</v>
      </c>
      <c r="X100" s="216">
        <v>16</v>
      </c>
      <c r="Y100" s="219">
        <f t="shared" si="53"/>
        <v>1</v>
      </c>
      <c r="Z100" s="216">
        <v>18</v>
      </c>
      <c r="AA100" s="219">
        <f t="shared" si="54"/>
        <v>1</v>
      </c>
      <c r="AB100" s="216">
        <v>22</v>
      </c>
      <c r="AC100" s="219">
        <f t="shared" si="55"/>
        <v>1</v>
      </c>
      <c r="AD100" s="216">
        <v>15</v>
      </c>
      <c r="AE100" s="219">
        <f t="shared" si="56"/>
        <v>1</v>
      </c>
      <c r="AF100" s="202">
        <f t="shared" si="57"/>
        <v>100</v>
      </c>
      <c r="AG100" s="218">
        <f t="shared" si="57"/>
        <v>6</v>
      </c>
      <c r="AH100" s="216">
        <v>21</v>
      </c>
      <c r="AI100" s="220">
        <f t="shared" si="58"/>
        <v>1</v>
      </c>
      <c r="AJ100" s="216">
        <v>25</v>
      </c>
      <c r="AK100" s="220">
        <f t="shared" si="59"/>
        <v>1</v>
      </c>
      <c r="AL100" s="216">
        <v>17</v>
      </c>
      <c r="AM100" s="220">
        <f t="shared" si="60"/>
        <v>1</v>
      </c>
      <c r="AN100" s="216">
        <v>0</v>
      </c>
      <c r="AO100" s="220">
        <f t="shared" si="61"/>
        <v>0</v>
      </c>
      <c r="AP100" s="216">
        <v>0</v>
      </c>
      <c r="AQ100" s="220">
        <f t="shared" si="62"/>
        <v>0</v>
      </c>
      <c r="AR100" s="216">
        <v>0</v>
      </c>
      <c r="AS100" s="220">
        <f t="shared" si="63"/>
        <v>0</v>
      </c>
      <c r="AT100" s="200">
        <f t="shared" si="64"/>
        <v>195</v>
      </c>
      <c r="AU100" s="201">
        <f t="shared" si="64"/>
        <v>11</v>
      </c>
      <c r="AV100" s="192">
        <v>1</v>
      </c>
      <c r="AW100" s="192">
        <v>1</v>
      </c>
      <c r="AX100" s="192">
        <v>14</v>
      </c>
      <c r="AY100" s="202">
        <f t="shared" si="65"/>
        <v>16</v>
      </c>
      <c r="AZ100" s="203">
        <f t="shared" si="66"/>
        <v>1</v>
      </c>
      <c r="BA100" s="203">
        <f t="shared" si="67"/>
        <v>1</v>
      </c>
      <c r="BB100" s="203">
        <f t="shared" si="73"/>
        <v>14</v>
      </c>
      <c r="BC100" s="202">
        <f t="shared" si="37"/>
        <v>16</v>
      </c>
      <c r="BD100" s="221">
        <f t="shared" si="38"/>
        <v>0</v>
      </c>
      <c r="BE100" s="221">
        <f t="shared" si="68"/>
        <v>0</v>
      </c>
      <c r="BF100" s="221">
        <f t="shared" si="68"/>
        <v>0</v>
      </c>
      <c r="BG100" s="221">
        <f t="shared" si="68"/>
        <v>0</v>
      </c>
      <c r="BH100" s="222">
        <f t="shared" si="69"/>
        <v>0</v>
      </c>
      <c r="BI100" s="193"/>
      <c r="BJ100" s="193"/>
      <c r="BK100" s="209"/>
      <c r="BL100" s="209"/>
      <c r="BM100" s="221">
        <f t="shared" si="74"/>
        <v>1</v>
      </c>
      <c r="BN100" s="221">
        <f t="shared" si="70"/>
        <v>1</v>
      </c>
      <c r="BO100" s="221">
        <f t="shared" si="46"/>
        <v>14</v>
      </c>
      <c r="BP100" s="221">
        <f t="shared" si="40"/>
        <v>16</v>
      </c>
      <c r="BQ100" s="202">
        <f t="shared" si="41"/>
        <v>0</v>
      </c>
      <c r="BR100" s="202">
        <f t="shared" si="71"/>
        <v>0</v>
      </c>
      <c r="BS100" s="202">
        <f t="shared" si="71"/>
        <v>0</v>
      </c>
      <c r="BT100" s="204">
        <f t="shared" si="71"/>
        <v>0</v>
      </c>
      <c r="BU100" s="193"/>
      <c r="BV100" s="193"/>
      <c r="BW100" s="193">
        <v>1</v>
      </c>
      <c r="BX100" s="193"/>
      <c r="BY100" s="193"/>
      <c r="BZ100" s="223">
        <f t="shared" si="43"/>
        <v>15</v>
      </c>
      <c r="CA100" s="224">
        <f t="shared" si="72"/>
        <v>1</v>
      </c>
      <c r="CB100" s="226"/>
      <c r="CC100" s="226"/>
      <c r="CD100" s="226"/>
      <c r="CE100" s="226">
        <v>1</v>
      </c>
      <c r="CF100" s="226">
        <v>1</v>
      </c>
    </row>
    <row r="101" spans="1:85" ht="24" customHeight="1" thickBot="1" x14ac:dyDescent="0.6">
      <c r="A101" s="235">
        <v>92</v>
      </c>
      <c r="B101" s="235">
        <v>71020182</v>
      </c>
      <c r="C101" s="236" t="s">
        <v>359</v>
      </c>
      <c r="D101" s="237" t="s">
        <v>354</v>
      </c>
      <c r="E101" s="235" t="s">
        <v>341</v>
      </c>
      <c r="F101" s="235" t="s">
        <v>252</v>
      </c>
      <c r="G101" s="235" t="s">
        <v>201</v>
      </c>
      <c r="H101" s="238" t="s">
        <v>253</v>
      </c>
      <c r="I101" s="235"/>
      <c r="J101" s="239" t="s">
        <v>254</v>
      </c>
      <c r="K101" s="240" t="s">
        <v>255</v>
      </c>
      <c r="L101" s="216">
        <v>6</v>
      </c>
      <c r="M101" s="217">
        <f t="shared" si="47"/>
        <v>1</v>
      </c>
      <c r="N101" s="216">
        <v>13</v>
      </c>
      <c r="O101" s="217">
        <f t="shared" si="48"/>
        <v>1</v>
      </c>
      <c r="P101" s="216">
        <v>12</v>
      </c>
      <c r="Q101" s="217">
        <f t="shared" si="49"/>
        <v>1</v>
      </c>
      <c r="R101" s="202">
        <f t="shared" si="50"/>
        <v>31</v>
      </c>
      <c r="S101" s="218">
        <f t="shared" si="50"/>
        <v>3</v>
      </c>
      <c r="T101" s="216">
        <v>10</v>
      </c>
      <c r="U101" s="219">
        <f t="shared" si="51"/>
        <v>1</v>
      </c>
      <c r="V101" s="216">
        <v>9</v>
      </c>
      <c r="W101" s="219">
        <f t="shared" si="52"/>
        <v>1</v>
      </c>
      <c r="X101" s="216">
        <v>11</v>
      </c>
      <c r="Y101" s="219">
        <f t="shared" si="53"/>
        <v>1</v>
      </c>
      <c r="Z101" s="216">
        <v>12</v>
      </c>
      <c r="AA101" s="219">
        <f t="shared" si="54"/>
        <v>1</v>
      </c>
      <c r="AB101" s="216">
        <v>14</v>
      </c>
      <c r="AC101" s="219">
        <f t="shared" si="55"/>
        <v>1</v>
      </c>
      <c r="AD101" s="216">
        <v>16</v>
      </c>
      <c r="AE101" s="219">
        <f t="shared" si="56"/>
        <v>1</v>
      </c>
      <c r="AF101" s="202">
        <f t="shared" si="57"/>
        <v>72</v>
      </c>
      <c r="AG101" s="218">
        <f t="shared" si="57"/>
        <v>6</v>
      </c>
      <c r="AH101" s="216">
        <v>0</v>
      </c>
      <c r="AI101" s="220">
        <f t="shared" si="58"/>
        <v>0</v>
      </c>
      <c r="AJ101" s="216">
        <v>0</v>
      </c>
      <c r="AK101" s="220">
        <f t="shared" si="59"/>
        <v>0</v>
      </c>
      <c r="AL101" s="216">
        <v>0</v>
      </c>
      <c r="AM101" s="220">
        <f t="shared" si="60"/>
        <v>0</v>
      </c>
      <c r="AN101" s="216">
        <v>0</v>
      </c>
      <c r="AO101" s="220">
        <f t="shared" si="61"/>
        <v>0</v>
      </c>
      <c r="AP101" s="216">
        <v>0</v>
      </c>
      <c r="AQ101" s="220">
        <f t="shared" si="62"/>
        <v>0</v>
      </c>
      <c r="AR101" s="216">
        <v>0</v>
      </c>
      <c r="AS101" s="220">
        <f t="shared" si="63"/>
        <v>0</v>
      </c>
      <c r="AT101" s="241">
        <f t="shared" si="64"/>
        <v>103</v>
      </c>
      <c r="AU101" s="242">
        <f t="shared" si="64"/>
        <v>9</v>
      </c>
      <c r="AV101" s="243">
        <v>1</v>
      </c>
      <c r="AW101" s="243"/>
      <c r="AX101" s="243">
        <v>10</v>
      </c>
      <c r="AY101" s="244">
        <f t="shared" si="65"/>
        <v>11</v>
      </c>
      <c r="AZ101" s="245">
        <f t="shared" si="66"/>
        <v>1</v>
      </c>
      <c r="BA101" s="245">
        <f t="shared" si="67"/>
        <v>0</v>
      </c>
      <c r="BB101" s="245">
        <f t="shared" si="73"/>
        <v>8</v>
      </c>
      <c r="BC101" s="244">
        <f t="shared" si="37"/>
        <v>9</v>
      </c>
      <c r="BD101" s="246">
        <f t="shared" si="38"/>
        <v>0</v>
      </c>
      <c r="BE101" s="246">
        <f t="shared" si="68"/>
        <v>0</v>
      </c>
      <c r="BF101" s="246">
        <f t="shared" si="68"/>
        <v>2</v>
      </c>
      <c r="BG101" s="246">
        <f t="shared" si="68"/>
        <v>2</v>
      </c>
      <c r="BH101" s="247">
        <f t="shared" si="69"/>
        <v>22.222222222222221</v>
      </c>
      <c r="BI101" s="235"/>
      <c r="BJ101" s="235"/>
      <c r="BK101" s="248"/>
      <c r="BL101" s="248"/>
      <c r="BM101" s="246">
        <f t="shared" si="74"/>
        <v>1</v>
      </c>
      <c r="BN101" s="246">
        <f t="shared" si="70"/>
        <v>0</v>
      </c>
      <c r="BO101" s="221">
        <f t="shared" si="46"/>
        <v>10</v>
      </c>
      <c r="BP101" s="246">
        <f t="shared" si="40"/>
        <v>11</v>
      </c>
      <c r="BQ101" s="244">
        <f t="shared" si="41"/>
        <v>0</v>
      </c>
      <c r="BR101" s="244">
        <f t="shared" si="71"/>
        <v>0</v>
      </c>
      <c r="BS101" s="244">
        <f t="shared" si="71"/>
        <v>2</v>
      </c>
      <c r="BT101" s="249">
        <f t="shared" si="71"/>
        <v>2</v>
      </c>
      <c r="BU101" s="235"/>
      <c r="BV101" s="235"/>
      <c r="BW101" s="235">
        <v>1</v>
      </c>
      <c r="BX101" s="235"/>
      <c r="BY101" s="235"/>
      <c r="BZ101" s="250">
        <f t="shared" si="43"/>
        <v>11</v>
      </c>
      <c r="CA101" s="251">
        <f t="shared" si="72"/>
        <v>3</v>
      </c>
      <c r="CB101" s="226">
        <v>1</v>
      </c>
      <c r="CC101" s="226"/>
      <c r="CD101" s="226">
        <v>1</v>
      </c>
      <c r="CE101" s="226"/>
      <c r="CF101" s="226"/>
    </row>
    <row r="102" spans="1:85" ht="22.5" customHeight="1" thickBot="1" x14ac:dyDescent="0.55000000000000004">
      <c r="A102" s="252"/>
      <c r="B102" s="252"/>
      <c r="C102" s="253" t="s">
        <v>360</v>
      </c>
      <c r="D102" s="254"/>
      <c r="E102" s="252"/>
      <c r="F102" s="252"/>
      <c r="G102" s="252"/>
      <c r="H102" s="252"/>
      <c r="I102" s="252"/>
      <c r="J102" s="252"/>
      <c r="K102" s="252"/>
      <c r="L102" s="255">
        <f t="shared" ref="L102:AQ102" si="75">SUM(L10:L101)</f>
        <v>306</v>
      </c>
      <c r="M102" s="255">
        <f t="shared" si="75"/>
        <v>33</v>
      </c>
      <c r="N102" s="255">
        <f t="shared" si="75"/>
        <v>1299</v>
      </c>
      <c r="O102" s="255">
        <f t="shared" si="75"/>
        <v>96</v>
      </c>
      <c r="P102" s="255">
        <f t="shared" si="75"/>
        <v>1335</v>
      </c>
      <c r="Q102" s="255">
        <f t="shared" si="75"/>
        <v>94</v>
      </c>
      <c r="R102" s="255">
        <f t="shared" si="75"/>
        <v>2940</v>
      </c>
      <c r="S102" s="255">
        <f t="shared" si="75"/>
        <v>223</v>
      </c>
      <c r="T102" s="255">
        <f t="shared" si="75"/>
        <v>1472</v>
      </c>
      <c r="U102" s="255">
        <f t="shared" si="75"/>
        <v>96</v>
      </c>
      <c r="V102" s="255">
        <f t="shared" si="75"/>
        <v>1444</v>
      </c>
      <c r="W102" s="255">
        <f t="shared" si="75"/>
        <v>98</v>
      </c>
      <c r="X102" s="255">
        <f t="shared" si="75"/>
        <v>1489</v>
      </c>
      <c r="Y102" s="255">
        <f t="shared" si="75"/>
        <v>97</v>
      </c>
      <c r="Z102" s="255">
        <f t="shared" si="75"/>
        <v>1570</v>
      </c>
      <c r="AA102" s="255">
        <f t="shared" si="75"/>
        <v>100</v>
      </c>
      <c r="AB102" s="255">
        <f t="shared" si="75"/>
        <v>1619</v>
      </c>
      <c r="AC102" s="255">
        <f t="shared" si="75"/>
        <v>98</v>
      </c>
      <c r="AD102" s="255">
        <f t="shared" si="75"/>
        <v>1710</v>
      </c>
      <c r="AE102" s="255">
        <f t="shared" si="75"/>
        <v>99</v>
      </c>
      <c r="AF102" s="255">
        <f t="shared" si="75"/>
        <v>9304</v>
      </c>
      <c r="AG102" s="255">
        <f t="shared" si="75"/>
        <v>588</v>
      </c>
      <c r="AH102" s="255">
        <f t="shared" si="75"/>
        <v>720</v>
      </c>
      <c r="AI102" s="255">
        <f t="shared" si="75"/>
        <v>31</v>
      </c>
      <c r="AJ102" s="255">
        <f t="shared" si="75"/>
        <v>637</v>
      </c>
      <c r="AK102" s="255">
        <f t="shared" si="75"/>
        <v>30</v>
      </c>
      <c r="AL102" s="255">
        <f t="shared" si="75"/>
        <v>558</v>
      </c>
      <c r="AM102" s="255">
        <f t="shared" si="75"/>
        <v>28</v>
      </c>
      <c r="AN102" s="255">
        <f t="shared" si="75"/>
        <v>13</v>
      </c>
      <c r="AO102" s="255">
        <f t="shared" si="75"/>
        <v>1</v>
      </c>
      <c r="AP102" s="255">
        <f t="shared" si="75"/>
        <v>15</v>
      </c>
      <c r="AQ102" s="255">
        <f t="shared" si="75"/>
        <v>1</v>
      </c>
      <c r="AR102" s="255">
        <f t="shared" ref="AR102:CF102" si="76">SUM(AR10:AR101)</f>
        <v>10</v>
      </c>
      <c r="AS102" s="255">
        <f t="shared" si="76"/>
        <v>1</v>
      </c>
      <c r="AT102" s="256">
        <f t="shared" si="76"/>
        <v>14197</v>
      </c>
      <c r="AU102" s="257">
        <f t="shared" si="76"/>
        <v>903</v>
      </c>
      <c r="AV102" s="258">
        <f t="shared" si="76"/>
        <v>92</v>
      </c>
      <c r="AW102" s="258">
        <f t="shared" si="76"/>
        <v>20</v>
      </c>
      <c r="AX102" s="258">
        <f t="shared" si="76"/>
        <v>978</v>
      </c>
      <c r="AY102" s="258">
        <f t="shared" si="76"/>
        <v>1090</v>
      </c>
      <c r="AZ102" s="258">
        <f t="shared" si="76"/>
        <v>87</v>
      </c>
      <c r="BA102" s="258">
        <f t="shared" si="76"/>
        <v>46</v>
      </c>
      <c r="BB102" s="258">
        <f t="shared" si="76"/>
        <v>965</v>
      </c>
      <c r="BC102" s="258">
        <f t="shared" si="76"/>
        <v>1098</v>
      </c>
      <c r="BD102" s="258">
        <f t="shared" si="76"/>
        <v>5</v>
      </c>
      <c r="BE102" s="258">
        <f t="shared" si="76"/>
        <v>-26</v>
      </c>
      <c r="BF102" s="258" t="e">
        <f t="shared" si="76"/>
        <v>#VALUE!</v>
      </c>
      <c r="BG102" s="258">
        <f t="shared" si="76"/>
        <v>-8</v>
      </c>
      <c r="BH102" s="258" t="e">
        <f t="shared" si="76"/>
        <v>#DIV/0!</v>
      </c>
      <c r="BI102" s="258">
        <f t="shared" si="76"/>
        <v>4</v>
      </c>
      <c r="BJ102" s="258">
        <f t="shared" si="76"/>
        <v>22</v>
      </c>
      <c r="BK102" s="258">
        <f t="shared" si="76"/>
        <v>2</v>
      </c>
      <c r="BL102" s="258">
        <f t="shared" si="76"/>
        <v>0</v>
      </c>
      <c r="BM102" s="258">
        <f t="shared" si="76"/>
        <v>88</v>
      </c>
      <c r="BN102" s="258">
        <f t="shared" si="76"/>
        <v>20</v>
      </c>
      <c r="BO102" s="258">
        <f t="shared" si="76"/>
        <v>954</v>
      </c>
      <c r="BP102" s="258">
        <f t="shared" si="76"/>
        <v>1062</v>
      </c>
      <c r="BQ102" s="259">
        <f t="shared" si="76"/>
        <v>1</v>
      </c>
      <c r="BR102" s="259">
        <f t="shared" si="76"/>
        <v>-26</v>
      </c>
      <c r="BS102" s="259" t="e">
        <f t="shared" si="76"/>
        <v>#VALUE!</v>
      </c>
      <c r="BT102" s="260">
        <f t="shared" si="76"/>
        <v>-36</v>
      </c>
      <c r="BU102" s="258">
        <f t="shared" si="76"/>
        <v>4</v>
      </c>
      <c r="BV102" s="258">
        <f t="shared" si="76"/>
        <v>33</v>
      </c>
      <c r="BW102" s="258">
        <f t="shared" si="76"/>
        <v>25</v>
      </c>
      <c r="BX102" s="258">
        <f t="shared" si="76"/>
        <v>1</v>
      </c>
      <c r="BY102" s="258">
        <f t="shared" si="76"/>
        <v>2</v>
      </c>
      <c r="BZ102" s="261">
        <f t="shared" si="76"/>
        <v>1015</v>
      </c>
      <c r="CA102" s="262" t="e">
        <f t="shared" si="76"/>
        <v>#VALUE!</v>
      </c>
      <c r="CB102" s="258">
        <f t="shared" si="76"/>
        <v>20</v>
      </c>
      <c r="CC102" s="258">
        <f t="shared" si="76"/>
        <v>28</v>
      </c>
      <c r="CD102" s="258">
        <f t="shared" si="76"/>
        <v>37</v>
      </c>
      <c r="CE102" s="258">
        <f t="shared" si="76"/>
        <v>13</v>
      </c>
      <c r="CF102" s="258">
        <f t="shared" si="76"/>
        <v>72</v>
      </c>
    </row>
    <row r="103" spans="1:85" ht="22.5" customHeight="1" thickTop="1" x14ac:dyDescent="0.5">
      <c r="A103" s="263"/>
      <c r="B103" s="263"/>
      <c r="C103" s="264"/>
      <c r="D103" s="264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3"/>
      <c r="AL103" s="263"/>
      <c r="AM103" s="263"/>
      <c r="AN103" s="263"/>
      <c r="AO103" s="263"/>
      <c r="AP103" s="263"/>
      <c r="AQ103" s="263"/>
      <c r="AR103" s="263"/>
      <c r="AS103" s="263"/>
      <c r="AT103" s="265"/>
      <c r="AU103" s="263"/>
      <c r="AV103" s="265"/>
      <c r="AW103" s="265"/>
      <c r="AX103" s="265"/>
      <c r="AY103" s="265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5"/>
      <c r="BJ103" s="265"/>
      <c r="BK103" s="265"/>
      <c r="BL103" s="265"/>
      <c r="BM103" s="263"/>
      <c r="BN103" s="263"/>
      <c r="BO103" s="263"/>
      <c r="BP103" s="263"/>
      <c r="BQ103" s="263"/>
      <c r="BR103" s="263"/>
      <c r="BS103" s="263"/>
      <c r="BT103" s="263"/>
      <c r="BU103" s="265"/>
      <c r="BV103" s="265"/>
      <c r="BW103" s="265"/>
      <c r="BX103" s="265"/>
      <c r="BY103" s="265"/>
      <c r="BZ103" s="263"/>
      <c r="CA103" s="263"/>
      <c r="CB103" s="265"/>
      <c r="CC103" s="265"/>
      <c r="CD103" s="265"/>
      <c r="CE103" s="265"/>
      <c r="CF103" s="265"/>
      <c r="CG103" s="265"/>
    </row>
    <row r="104" spans="1:85" hidden="1" x14ac:dyDescent="0.5">
      <c r="AX104" s="126" t="s">
        <v>361</v>
      </c>
      <c r="BI104" s="187" t="s">
        <v>361</v>
      </c>
      <c r="BJ104" s="187" t="s">
        <v>361</v>
      </c>
      <c r="BO104" s="126" t="s">
        <v>361</v>
      </c>
      <c r="BW104" s="126" t="s">
        <v>362</v>
      </c>
      <c r="BY104" s="126" t="s">
        <v>363</v>
      </c>
      <c r="CB104" s="126" t="s">
        <v>363</v>
      </c>
      <c r="CC104" s="126" t="s">
        <v>363</v>
      </c>
      <c r="CD104" s="126" t="s">
        <v>363</v>
      </c>
      <c r="CE104" s="126" t="s">
        <v>363</v>
      </c>
      <c r="CF104" s="126" t="s">
        <v>364</v>
      </c>
    </row>
    <row r="105" spans="1:85" x14ac:dyDescent="0.5">
      <c r="C105" s="266"/>
    </row>
  </sheetData>
  <sheetProtection sheet="1" objects="1" scenarios="1"/>
  <autoFilter ref="A9:CR103"/>
  <mergeCells count="56">
    <mergeCell ref="F6:F8"/>
    <mergeCell ref="A6:A8"/>
    <mergeCell ref="B6:B8"/>
    <mergeCell ref="C6:C8"/>
    <mergeCell ref="D6:D8"/>
    <mergeCell ref="E6:E8"/>
    <mergeCell ref="L6:AU6"/>
    <mergeCell ref="L7:M7"/>
    <mergeCell ref="N7:O7"/>
    <mergeCell ref="P7:Q7"/>
    <mergeCell ref="R7:S7"/>
    <mergeCell ref="AP7:AQ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G6:G8"/>
    <mergeCell ref="H6:H8"/>
    <mergeCell ref="I6:I8"/>
    <mergeCell ref="J6:J8"/>
    <mergeCell ref="K6:K8"/>
    <mergeCell ref="BX7:BX8"/>
    <mergeCell ref="AV6:BC6"/>
    <mergeCell ref="BD6:BH7"/>
    <mergeCell ref="BI6:BJ6"/>
    <mergeCell ref="BK6:BK8"/>
    <mergeCell ref="BL6:BL8"/>
    <mergeCell ref="BM6:BP7"/>
    <mergeCell ref="BW7:BW8"/>
    <mergeCell ref="AN7:AO7"/>
    <mergeCell ref="CF7:CF8"/>
    <mergeCell ref="AR7:AS7"/>
    <mergeCell ref="AT7:AU7"/>
    <mergeCell ref="AV7:AY7"/>
    <mergeCell ref="AZ7:BC7"/>
    <mergeCell ref="BI7:BI8"/>
    <mergeCell ref="BJ7:BJ8"/>
    <mergeCell ref="BQ6:BT7"/>
    <mergeCell ref="BU6:BV6"/>
    <mergeCell ref="BW6:BY6"/>
    <mergeCell ref="BZ6:CA6"/>
    <mergeCell ref="CB6:CB8"/>
    <mergeCell ref="CC6:CF6"/>
    <mergeCell ref="BU7:BU8"/>
    <mergeCell ref="BV7:BV8"/>
    <mergeCell ref="BY7:BY8"/>
    <mergeCell ref="BZ7:BZ8"/>
    <mergeCell ref="CA7:CA8"/>
    <mergeCell ref="CC7:CD7"/>
    <mergeCell ref="CE7:CE8"/>
  </mergeCells>
  <dataValidations count="3">
    <dataValidation type="list" allowBlank="1" showInputMessage="1" showErrorMessage="1" sqref="H10:H101">
      <formula1>Type</formula1>
    </dataValidation>
    <dataValidation type="list" allowBlank="1" showInputMessage="1" showErrorMessage="1" sqref="J10:J101">
      <formula1>Location</formula1>
    </dataValidation>
    <dataValidation type="list" allowBlank="1" showInputMessage="1" showErrorMessage="1" sqref="K10:K101">
      <formula1>Special</formula1>
    </dataValidation>
  </dataValidations>
  <printOptions horizontalCentered="1"/>
  <pageMargins left="0" right="0" top="0.35433070866141736" bottom="0.35433070866141736" header="0.31496062992125984" footer="0.31496062992125984"/>
  <pageSetup paperSize="9" scale="3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9"/>
  <sheetViews>
    <sheetView tabSelected="1" topLeftCell="A10" zoomScale="110" zoomScaleNormal="110" workbookViewId="0">
      <selection activeCell="I40" sqref="I40"/>
    </sheetView>
  </sheetViews>
  <sheetFormatPr defaultColWidth="8" defaultRowHeight="24" x14ac:dyDescent="0.55000000000000004"/>
  <cols>
    <col min="1" max="1" width="4.125" style="88" customWidth="1"/>
    <col min="2" max="2" width="14.625" style="88" customWidth="1"/>
    <col min="3" max="3" width="9.875" style="88" customWidth="1"/>
    <col min="4" max="4" width="11.625" style="88" customWidth="1"/>
    <col min="5" max="5" width="8.875" style="88" bestFit="1" customWidth="1"/>
    <col min="6" max="6" width="2.25" style="88" customWidth="1"/>
    <col min="7" max="7" width="24.25" style="88" customWidth="1"/>
    <col min="8" max="8" width="7" style="88" customWidth="1"/>
    <col min="9" max="9" width="8.5" style="88" customWidth="1"/>
    <col min="10" max="10" width="7.625" style="88" customWidth="1"/>
    <col min="11" max="11" width="9.125" style="88" customWidth="1"/>
    <col min="12" max="16384" width="8" style="88"/>
  </cols>
  <sheetData>
    <row r="1" spans="1:20" ht="27.75" x14ac:dyDescent="0.65">
      <c r="A1" s="87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20" x14ac:dyDescent="0.55000000000000004">
      <c r="A2" s="89" t="s">
        <v>105</v>
      </c>
    </row>
    <row r="3" spans="1:20" x14ac:dyDescent="0.55000000000000004">
      <c r="A3" s="90">
        <v>1</v>
      </c>
      <c r="B3" s="88" t="s">
        <v>106</v>
      </c>
      <c r="D3" s="81" t="s">
        <v>368</v>
      </c>
      <c r="G3" s="91" t="str">
        <f>IF(D3="","",IF(LEN(D3)=8,"","**กรุณากรอกรหัส DMC ให้ครบ 8 หลัก**"))</f>
        <v/>
      </c>
    </row>
    <row r="4" spans="1:20" x14ac:dyDescent="0.55000000000000004">
      <c r="A4" s="90">
        <v>2</v>
      </c>
      <c r="B4" s="88" t="s">
        <v>107</v>
      </c>
      <c r="C4" s="326" t="s">
        <v>347</v>
      </c>
      <c r="D4" s="326"/>
      <c r="E4" s="326"/>
      <c r="G4" s="88" t="s">
        <v>108</v>
      </c>
      <c r="H4" s="92"/>
      <c r="I4" s="93" t="s">
        <v>109</v>
      </c>
    </row>
    <row r="5" spans="1:20" x14ac:dyDescent="0.55000000000000004">
      <c r="A5" s="90">
        <v>3</v>
      </c>
      <c r="B5" s="88" t="s">
        <v>110</v>
      </c>
      <c r="C5" s="326" t="s">
        <v>341</v>
      </c>
      <c r="D5" s="326"/>
      <c r="E5" s="326"/>
      <c r="G5" s="88" t="s">
        <v>111</v>
      </c>
      <c r="H5" s="94"/>
      <c r="I5" s="93" t="s">
        <v>112</v>
      </c>
    </row>
    <row r="6" spans="1:20" x14ac:dyDescent="0.55000000000000004">
      <c r="A6" s="90"/>
      <c r="B6" s="95" t="s">
        <v>113</v>
      </c>
      <c r="C6" s="327" t="s">
        <v>341</v>
      </c>
      <c r="D6" s="328"/>
      <c r="E6" s="329"/>
      <c r="G6" s="88" t="s">
        <v>114</v>
      </c>
    </row>
    <row r="7" spans="1:20" x14ac:dyDescent="0.55000000000000004">
      <c r="A7" s="90"/>
      <c r="B7" s="95" t="s">
        <v>115</v>
      </c>
      <c r="C7" s="327" t="s">
        <v>252</v>
      </c>
      <c r="D7" s="328"/>
      <c r="E7" s="329"/>
      <c r="G7" s="88" t="s">
        <v>116</v>
      </c>
    </row>
    <row r="8" spans="1:20" x14ac:dyDescent="0.55000000000000004">
      <c r="A8" s="90">
        <v>4</v>
      </c>
      <c r="B8" s="88" t="s">
        <v>117</v>
      </c>
      <c r="C8" s="327" t="s">
        <v>201</v>
      </c>
      <c r="D8" s="328"/>
      <c r="E8" s="329"/>
      <c r="G8" s="88" t="s">
        <v>367</v>
      </c>
    </row>
    <row r="9" spans="1:20" x14ac:dyDescent="0.55000000000000004">
      <c r="A9" s="90">
        <v>5</v>
      </c>
      <c r="B9" s="88" t="s">
        <v>118</v>
      </c>
      <c r="C9" s="323" t="s">
        <v>365</v>
      </c>
      <c r="D9" s="324"/>
      <c r="E9" s="325"/>
      <c r="F9" s="96"/>
      <c r="G9" s="97" t="s">
        <v>119</v>
      </c>
    </row>
    <row r="10" spans="1:20" x14ac:dyDescent="0.55000000000000004">
      <c r="A10" s="90">
        <v>6</v>
      </c>
      <c r="B10" s="88" t="s">
        <v>120</v>
      </c>
      <c r="D10" s="184">
        <f>IFERROR(D35,0)</f>
        <v>189</v>
      </c>
      <c r="E10" s="88" t="s">
        <v>2</v>
      </c>
      <c r="G10" s="98" t="s">
        <v>121</v>
      </c>
      <c r="T10" s="99"/>
    </row>
    <row r="11" spans="1:20" x14ac:dyDescent="0.55000000000000004">
      <c r="A11" s="90">
        <v>7</v>
      </c>
      <c r="B11" s="88" t="s">
        <v>122</v>
      </c>
      <c r="D11" s="82">
        <v>49</v>
      </c>
      <c r="E11" s="88" t="s">
        <v>123</v>
      </c>
      <c r="G11" s="88" t="s">
        <v>124</v>
      </c>
    </row>
    <row r="12" spans="1:20" x14ac:dyDescent="0.55000000000000004">
      <c r="A12" s="90">
        <v>8</v>
      </c>
      <c r="B12" s="88" t="s">
        <v>125</v>
      </c>
      <c r="C12" s="331" t="s">
        <v>366</v>
      </c>
      <c r="D12" s="331"/>
      <c r="E12" s="331"/>
      <c r="G12" s="88" t="s">
        <v>126</v>
      </c>
    </row>
    <row r="13" spans="1:20" x14ac:dyDescent="0.55000000000000004">
      <c r="A13" s="90">
        <v>9</v>
      </c>
      <c r="B13" s="88" t="s">
        <v>127</v>
      </c>
      <c r="C13" s="332" t="s">
        <v>255</v>
      </c>
      <c r="D13" s="332"/>
      <c r="E13" s="332"/>
      <c r="G13" s="88" t="s">
        <v>128</v>
      </c>
      <c r="J13" s="100"/>
    </row>
    <row r="15" spans="1:20" x14ac:dyDescent="0.55000000000000004">
      <c r="A15" s="89" t="s">
        <v>129</v>
      </c>
      <c r="G15" s="89" t="s">
        <v>130</v>
      </c>
    </row>
    <row r="16" spans="1:20" x14ac:dyDescent="0.55000000000000004">
      <c r="B16" s="101" t="s">
        <v>131</v>
      </c>
      <c r="C16" s="101" t="s">
        <v>132</v>
      </c>
      <c r="D16" s="101" t="s">
        <v>133</v>
      </c>
      <c r="E16" s="101" t="s">
        <v>134</v>
      </c>
      <c r="F16" s="102"/>
      <c r="G16" s="101" t="s">
        <v>135</v>
      </c>
      <c r="H16" s="101" t="s">
        <v>136</v>
      </c>
      <c r="I16" s="101" t="s">
        <v>137</v>
      </c>
      <c r="J16" s="101" t="s">
        <v>138</v>
      </c>
      <c r="K16" s="101" t="s">
        <v>139</v>
      </c>
    </row>
    <row r="17" spans="2:15" x14ac:dyDescent="0.55000000000000004">
      <c r="B17" s="103" t="s">
        <v>140</v>
      </c>
      <c r="C17" s="104" t="s">
        <v>141</v>
      </c>
      <c r="D17" s="83">
        <v>0</v>
      </c>
      <c r="E17" s="105">
        <f>IF(D17=0,0,IF(D17&lt;10,1,IF(MOD(D17,30)&lt;10,ROUNDDOWN(D17/30,0),ROUNDUP(D17/30,0))))</f>
        <v>0</v>
      </c>
      <c r="G17" s="106" t="s">
        <v>142</v>
      </c>
      <c r="H17" s="83">
        <v>0</v>
      </c>
      <c r="I17" s="83">
        <v>0</v>
      </c>
      <c r="J17" s="83">
        <v>0</v>
      </c>
      <c r="K17" s="105">
        <f>SUM(H17:J17)</f>
        <v>0</v>
      </c>
      <c r="L17" s="100" t="s">
        <v>143</v>
      </c>
    </row>
    <row r="18" spans="2:15" x14ac:dyDescent="0.55000000000000004">
      <c r="B18" s="103"/>
      <c r="C18" s="107" t="s">
        <v>144</v>
      </c>
      <c r="D18" s="84">
        <v>24</v>
      </c>
      <c r="E18" s="108">
        <f t="shared" ref="E18:E19" si="0">IF(D18=0,0,IF(D18&lt;10,1,IF(MOD(D18,30)&lt;10,ROUNDDOWN(D18/30,0),ROUNDUP(D18/30,0))))</f>
        <v>1</v>
      </c>
      <c r="G18" s="109" t="s">
        <v>145</v>
      </c>
      <c r="H18" s="185">
        <f>IF(D35&lt;=0,0,IF(AND(D35&lt;=40,OR(C13="ป.ปกติ",C13="",C13="คลิกเลือกลักษณะพื้นที่สถานศึกษา")),0,1))</f>
        <v>1</v>
      </c>
      <c r="I18" s="185">
        <f>IF(D35&lt;=119,0,IF(D35&lt;=719,1,IF(D35&lt;=1079,2,IF(D35&lt;=1679,3,4))))</f>
        <v>1</v>
      </c>
      <c r="J18" s="185">
        <f>IF(AND(D35&lt;=119,D27+D20&gt;0,D20+D27&lt;=40),"กรอก",ROUND((IF(D35&lt;1,0,IF(AND(D35&lt;=119,D20+D27&lt;=80,D20+D27&gt;40),6,IF(AND(D35&lt;=119,D20+D27&lt;=119,D20+D27&gt;80),8,((E20*20)/20)+((E27*25)/20)))))+(SUM(E28:E30)*30)/20+(SUM(E31:E33)*35)/20,0))</f>
        <v>14</v>
      </c>
      <c r="K18" s="185">
        <f>SUM(H18:J18)</f>
        <v>16</v>
      </c>
      <c r="L18" s="110" t="str">
        <f>IF(J18="กรอก"," * คำชี้แจง 12","")</f>
        <v/>
      </c>
      <c r="M18" s="111"/>
      <c r="O18" s="112"/>
    </row>
    <row r="19" spans="2:15" x14ac:dyDescent="0.55000000000000004">
      <c r="B19" s="103"/>
      <c r="C19" s="113" t="s">
        <v>146</v>
      </c>
      <c r="D19" s="85">
        <v>20</v>
      </c>
      <c r="E19" s="114">
        <f t="shared" si="0"/>
        <v>1</v>
      </c>
      <c r="G19" s="109" t="s">
        <v>147</v>
      </c>
      <c r="H19" s="108">
        <f>H17-H18</f>
        <v>-1</v>
      </c>
      <c r="I19" s="108">
        <f t="shared" ref="I19:K19" si="1">I17-I18</f>
        <v>-1</v>
      </c>
      <c r="J19" s="108">
        <f>IFERROR((J17-J18),"")</f>
        <v>-14</v>
      </c>
      <c r="K19" s="108">
        <f t="shared" si="1"/>
        <v>-16</v>
      </c>
      <c r="M19" s="115"/>
    </row>
    <row r="20" spans="2:15" x14ac:dyDescent="0.55000000000000004">
      <c r="B20" s="116" t="s">
        <v>148</v>
      </c>
      <c r="C20" s="117"/>
      <c r="D20" s="118">
        <f>SUM(D17:D19)</f>
        <v>44</v>
      </c>
      <c r="E20" s="118">
        <f>SUM(E17:E19)</f>
        <v>2</v>
      </c>
      <c r="G20" s="109" t="s">
        <v>149</v>
      </c>
      <c r="H20" s="119">
        <f>IFERROR(H19/H18*100,0)</f>
        <v>-100</v>
      </c>
      <c r="I20" s="119">
        <f>IFERROR(I19/I18*100,0)</f>
        <v>-100</v>
      </c>
      <c r="J20" s="119">
        <f>IFERROR(J19/J18*100,0)</f>
        <v>-100</v>
      </c>
      <c r="K20" s="119">
        <f>IFERROR(K19/K18*100,0)</f>
        <v>-100</v>
      </c>
    </row>
    <row r="21" spans="2:15" x14ac:dyDescent="0.55000000000000004">
      <c r="B21" s="103" t="s">
        <v>150</v>
      </c>
      <c r="C21" s="120" t="s">
        <v>151</v>
      </c>
      <c r="D21" s="86">
        <v>20</v>
      </c>
      <c r="E21" s="121">
        <f>IF(D21=0,0,IF(D21&lt;10,1,IF(MOD(D21,30)&lt;10,ROUNDDOWN(D21/30,0),ROUNDUP(D21/30,0))))</f>
        <v>1</v>
      </c>
      <c r="G21" s="109" t="s">
        <v>152</v>
      </c>
      <c r="H21" s="84">
        <v>0</v>
      </c>
      <c r="I21" s="84">
        <v>0</v>
      </c>
      <c r="J21" s="84">
        <v>0</v>
      </c>
      <c r="K21" s="108">
        <f>SUM(H21:J21)</f>
        <v>0</v>
      </c>
    </row>
    <row r="22" spans="2:15" x14ac:dyDescent="0.55000000000000004">
      <c r="B22" s="103"/>
      <c r="C22" s="107" t="s">
        <v>153</v>
      </c>
      <c r="D22" s="84">
        <v>17</v>
      </c>
      <c r="E22" s="108">
        <f t="shared" ref="E22:E26" si="2">IF(D22=0,0,IF(D22&lt;10,1,IF(MOD(D22,30)&lt;10,ROUNDDOWN(D22/30,0),ROUNDUP(D22/30,0))))</f>
        <v>1</v>
      </c>
      <c r="G22" s="109" t="s">
        <v>154</v>
      </c>
      <c r="H22" s="108">
        <f>H17-H21</f>
        <v>0</v>
      </c>
      <c r="I22" s="108">
        <f t="shared" ref="I22:K22" si="3">I17-I21</f>
        <v>0</v>
      </c>
      <c r="J22" s="108">
        <f t="shared" si="3"/>
        <v>0</v>
      </c>
      <c r="K22" s="108">
        <f t="shared" si="3"/>
        <v>0</v>
      </c>
    </row>
    <row r="23" spans="2:15" x14ac:dyDescent="0.55000000000000004">
      <c r="B23" s="103"/>
      <c r="C23" s="107" t="s">
        <v>155</v>
      </c>
      <c r="D23" s="84">
        <v>13</v>
      </c>
      <c r="E23" s="108">
        <f t="shared" si="2"/>
        <v>1</v>
      </c>
      <c r="G23" s="109" t="s">
        <v>156</v>
      </c>
      <c r="H23" s="108">
        <f>H22-H18</f>
        <v>-1</v>
      </c>
      <c r="I23" s="108">
        <f t="shared" ref="I23:K23" si="4">I22-I18</f>
        <v>-1</v>
      </c>
      <c r="J23" s="108">
        <f>IFERROR(J22-J18,"")</f>
        <v>-14</v>
      </c>
      <c r="K23" s="108">
        <f t="shared" si="4"/>
        <v>-16</v>
      </c>
    </row>
    <row r="24" spans="2:15" x14ac:dyDescent="0.55000000000000004">
      <c r="B24" s="103"/>
      <c r="C24" s="107" t="s">
        <v>157</v>
      </c>
      <c r="D24" s="84">
        <v>14</v>
      </c>
      <c r="E24" s="108">
        <f t="shared" si="2"/>
        <v>1</v>
      </c>
      <c r="G24" s="109" t="s">
        <v>158</v>
      </c>
      <c r="H24" s="119">
        <f>IFERROR(H23/H18*100,0)</f>
        <v>-100</v>
      </c>
      <c r="I24" s="119">
        <f>IFERROR(I23/I18*100,0)</f>
        <v>-100</v>
      </c>
      <c r="J24" s="119">
        <f>IFERROR(J23/J18*100,0)</f>
        <v>-100</v>
      </c>
      <c r="K24" s="119">
        <f>IFERROR(K23/K18*100,0)</f>
        <v>-100</v>
      </c>
    </row>
    <row r="25" spans="2:15" x14ac:dyDescent="0.55000000000000004">
      <c r="B25" s="103"/>
      <c r="C25" s="107" t="s">
        <v>159</v>
      </c>
      <c r="D25" s="84">
        <v>18</v>
      </c>
      <c r="E25" s="108">
        <f t="shared" si="2"/>
        <v>1</v>
      </c>
      <c r="G25" s="109" t="s">
        <v>160</v>
      </c>
      <c r="H25" s="84">
        <v>0</v>
      </c>
      <c r="I25" s="84">
        <v>0</v>
      </c>
      <c r="J25" s="84">
        <v>0</v>
      </c>
      <c r="K25" s="108">
        <f>SUM(H25:J25)</f>
        <v>0</v>
      </c>
    </row>
    <row r="26" spans="2:15" x14ac:dyDescent="0.55000000000000004">
      <c r="B26" s="103"/>
      <c r="C26" s="113" t="s">
        <v>161</v>
      </c>
      <c r="D26" s="85">
        <v>19</v>
      </c>
      <c r="E26" s="114">
        <f t="shared" si="2"/>
        <v>1</v>
      </c>
      <c r="G26" s="109" t="s">
        <v>162</v>
      </c>
      <c r="H26" s="84">
        <v>0</v>
      </c>
      <c r="I26" s="84">
        <v>0</v>
      </c>
      <c r="J26" s="84">
        <v>0</v>
      </c>
      <c r="K26" s="108">
        <f>SUM(H26:J26)</f>
        <v>0</v>
      </c>
    </row>
    <row r="27" spans="2:15" x14ac:dyDescent="0.55000000000000004">
      <c r="B27" s="116" t="s">
        <v>163</v>
      </c>
      <c r="C27" s="117"/>
      <c r="D27" s="122">
        <f>SUM(D21:D26)</f>
        <v>101</v>
      </c>
      <c r="E27" s="122">
        <f>SUM(E21:E26)</f>
        <v>6</v>
      </c>
      <c r="G27" s="109" t="s">
        <v>164</v>
      </c>
      <c r="H27" s="123"/>
      <c r="I27" s="123"/>
      <c r="J27" s="84">
        <v>0</v>
      </c>
      <c r="K27" s="108">
        <f>SUM(J27)</f>
        <v>0</v>
      </c>
    </row>
    <row r="28" spans="2:15" x14ac:dyDescent="0.55000000000000004">
      <c r="B28" s="103" t="s">
        <v>165</v>
      </c>
      <c r="C28" s="120" t="s">
        <v>166</v>
      </c>
      <c r="D28" s="86">
        <v>15</v>
      </c>
      <c r="E28" s="121">
        <f>IF(D28=0,0,IF(D28&lt;10,1,IF(MOD(D28,35)&lt;10,ROUNDDOWN(D28/35,0),ROUNDUP(D28/35,0))))</f>
        <v>1</v>
      </c>
      <c r="G28" s="124" t="s">
        <v>167</v>
      </c>
      <c r="H28" s="125"/>
      <c r="I28" s="125"/>
      <c r="J28" s="85">
        <v>0</v>
      </c>
      <c r="K28" s="114">
        <f>SUM(J28)</f>
        <v>0</v>
      </c>
      <c r="L28" s="100" t="s">
        <v>168</v>
      </c>
    </row>
    <row r="29" spans="2:15" x14ac:dyDescent="0.55000000000000004">
      <c r="B29" s="103"/>
      <c r="C29" s="107" t="s">
        <v>169</v>
      </c>
      <c r="D29" s="84">
        <v>12</v>
      </c>
      <c r="E29" s="108">
        <f t="shared" ref="E29:E30" si="5">IF(D29=0,0,IF(D29&lt;10,1,IF(MOD(D29,35)&lt;10,ROUNDDOWN(D29/35,0),ROUNDUP(D29/35,0))))</f>
        <v>1</v>
      </c>
      <c r="G29" s="126"/>
      <c r="H29" s="126"/>
      <c r="I29" s="126"/>
      <c r="J29" s="126"/>
      <c r="K29" s="126"/>
      <c r="L29" s="100" t="s">
        <v>170</v>
      </c>
    </row>
    <row r="30" spans="2:15" x14ac:dyDescent="0.55000000000000004">
      <c r="B30" s="127"/>
      <c r="C30" s="128" t="s">
        <v>171</v>
      </c>
      <c r="D30" s="85">
        <v>17</v>
      </c>
      <c r="E30" s="114">
        <f t="shared" si="5"/>
        <v>1</v>
      </c>
      <c r="G30" s="126"/>
      <c r="H30" s="126"/>
      <c r="I30" s="126"/>
      <c r="J30" s="126"/>
      <c r="K30" s="126"/>
    </row>
    <row r="31" spans="2:15" x14ac:dyDescent="0.55000000000000004">
      <c r="B31" s="103" t="s">
        <v>172</v>
      </c>
      <c r="C31" s="120" t="s">
        <v>173</v>
      </c>
      <c r="D31" s="86">
        <v>0</v>
      </c>
      <c r="E31" s="121">
        <f>IF(D31=0,0,IF(D31&lt;10,1,IF(MOD(D31,35)&lt;10,ROUNDDOWN(D31/35,0),ROUNDUP(D31/35,0))))</f>
        <v>0</v>
      </c>
      <c r="G31" s="126"/>
      <c r="H31" s="126"/>
      <c r="I31" s="126"/>
      <c r="J31" s="126"/>
      <c r="K31" s="126"/>
    </row>
    <row r="32" spans="2:15" x14ac:dyDescent="0.55000000000000004">
      <c r="B32" s="103"/>
      <c r="C32" s="107" t="s">
        <v>174</v>
      </c>
      <c r="D32" s="84">
        <v>0</v>
      </c>
      <c r="E32" s="108">
        <f t="shared" ref="E32:E33" si="6">IF(D32=0,0,IF(D32&lt;10,1,IF(MOD(D32,35)&lt;10,ROUNDDOWN(D32/35,0),ROUNDUP(D32/35,0))))</f>
        <v>0</v>
      </c>
      <c r="G32" s="126"/>
      <c r="H32" s="126"/>
      <c r="I32" s="126"/>
      <c r="J32" s="126"/>
      <c r="K32" s="126"/>
    </row>
    <row r="33" spans="1:11" x14ac:dyDescent="0.55000000000000004">
      <c r="B33" s="103"/>
      <c r="C33" s="113" t="s">
        <v>175</v>
      </c>
      <c r="D33" s="85">
        <v>0</v>
      </c>
      <c r="E33" s="114">
        <f t="shared" si="6"/>
        <v>0</v>
      </c>
      <c r="G33" s="126"/>
      <c r="H33" s="126"/>
      <c r="I33" s="126"/>
      <c r="J33" s="126"/>
      <c r="K33" s="126"/>
    </row>
    <row r="34" spans="1:11" x14ac:dyDescent="0.55000000000000004">
      <c r="B34" s="116" t="s">
        <v>176</v>
      </c>
      <c r="C34" s="117"/>
      <c r="D34" s="122">
        <f>SUM(D28:D33)</f>
        <v>44</v>
      </c>
      <c r="E34" s="122">
        <f>SUM(E28:E33)</f>
        <v>3</v>
      </c>
      <c r="G34" s="126"/>
      <c r="H34" s="126"/>
      <c r="I34" s="126"/>
      <c r="J34" s="126"/>
      <c r="K34" s="126"/>
    </row>
    <row r="35" spans="1:11" x14ac:dyDescent="0.55000000000000004">
      <c r="B35" s="129" t="s">
        <v>177</v>
      </c>
      <c r="C35" s="117"/>
      <c r="D35" s="122">
        <f>SUM(D34,D27,D20)</f>
        <v>189</v>
      </c>
      <c r="E35" s="122">
        <f>SUM(E34,E27,E20)</f>
        <v>11</v>
      </c>
      <c r="G35" s="126"/>
      <c r="H35" s="126"/>
      <c r="I35" s="126"/>
      <c r="J35" s="126"/>
      <c r="K35" s="126"/>
    </row>
    <row r="37" spans="1:11" ht="23.25" customHeight="1" x14ac:dyDescent="0.55000000000000004">
      <c r="A37" s="130"/>
      <c r="B37" s="131" t="s">
        <v>178</v>
      </c>
      <c r="C37" s="333" t="s">
        <v>380</v>
      </c>
      <c r="D37" s="333"/>
      <c r="E37" s="131" t="s">
        <v>204</v>
      </c>
      <c r="F37" s="330" t="s">
        <v>370</v>
      </c>
      <c r="G37" s="330"/>
    </row>
    <row r="38" spans="1:11" ht="23.25" customHeight="1" x14ac:dyDescent="0.55000000000000004">
      <c r="A38" s="130"/>
      <c r="B38" s="131" t="s">
        <v>179</v>
      </c>
      <c r="C38" s="334" t="s">
        <v>369</v>
      </c>
      <c r="D38" s="334"/>
      <c r="E38" s="131" t="s">
        <v>205</v>
      </c>
      <c r="F38" s="396" t="s">
        <v>381</v>
      </c>
      <c r="G38" s="330"/>
    </row>
    <row r="40" spans="1:11" x14ac:dyDescent="0.55000000000000004">
      <c r="A40" s="132" t="s">
        <v>180</v>
      </c>
      <c r="B40" s="133"/>
    </row>
    <row r="41" spans="1:11" x14ac:dyDescent="0.55000000000000004">
      <c r="A41" s="88">
        <v>1</v>
      </c>
      <c r="B41" s="88" t="s">
        <v>181</v>
      </c>
    </row>
    <row r="42" spans="1:11" x14ac:dyDescent="0.55000000000000004">
      <c r="B42" s="88" t="s">
        <v>182</v>
      </c>
      <c r="C42" s="92"/>
      <c r="D42" s="88" t="s">
        <v>183</v>
      </c>
    </row>
    <row r="43" spans="1:11" x14ac:dyDescent="0.55000000000000004">
      <c r="B43" s="88" t="s">
        <v>184</v>
      </c>
      <c r="C43" s="94"/>
      <c r="D43" s="88" t="s">
        <v>185</v>
      </c>
    </row>
    <row r="44" spans="1:11" x14ac:dyDescent="0.55000000000000004">
      <c r="B44" s="88" t="s">
        <v>186</v>
      </c>
      <c r="C44" s="125"/>
      <c r="D44" s="88" t="s">
        <v>187</v>
      </c>
    </row>
    <row r="45" spans="1:11" x14ac:dyDescent="0.55000000000000004">
      <c r="A45" s="88">
        <v>2</v>
      </c>
      <c r="B45" s="88" t="s">
        <v>188</v>
      </c>
    </row>
    <row r="46" spans="1:11" x14ac:dyDescent="0.55000000000000004">
      <c r="B46" s="88" t="s">
        <v>189</v>
      </c>
    </row>
    <row r="47" spans="1:11" x14ac:dyDescent="0.55000000000000004">
      <c r="A47" s="88">
        <v>3</v>
      </c>
      <c r="B47" s="88" t="s">
        <v>190</v>
      </c>
    </row>
    <row r="48" spans="1:11" x14ac:dyDescent="0.55000000000000004">
      <c r="A48" s="88">
        <v>4</v>
      </c>
      <c r="B48" s="88" t="s">
        <v>191</v>
      </c>
    </row>
    <row r="49" spans="1:2" x14ac:dyDescent="0.55000000000000004">
      <c r="A49" s="88">
        <v>5</v>
      </c>
      <c r="B49" s="88" t="s">
        <v>192</v>
      </c>
    </row>
    <row r="50" spans="1:2" x14ac:dyDescent="0.55000000000000004">
      <c r="A50" s="88">
        <v>6</v>
      </c>
      <c r="B50" s="88" t="s">
        <v>193</v>
      </c>
    </row>
    <row r="51" spans="1:2" x14ac:dyDescent="0.55000000000000004">
      <c r="A51" s="88">
        <v>7</v>
      </c>
      <c r="B51" s="88" t="s">
        <v>194</v>
      </c>
    </row>
    <row r="52" spans="1:2" x14ac:dyDescent="0.55000000000000004">
      <c r="A52" s="88">
        <v>8</v>
      </c>
      <c r="B52" s="88" t="s">
        <v>195</v>
      </c>
    </row>
    <row r="53" spans="1:2" x14ac:dyDescent="0.55000000000000004">
      <c r="A53" s="88">
        <v>9</v>
      </c>
      <c r="B53" s="88" t="s">
        <v>196</v>
      </c>
    </row>
    <row r="54" spans="1:2" x14ac:dyDescent="0.55000000000000004">
      <c r="A54" s="88">
        <v>10</v>
      </c>
      <c r="B54" s="88" t="s">
        <v>197</v>
      </c>
    </row>
    <row r="55" spans="1:2" x14ac:dyDescent="0.55000000000000004">
      <c r="A55" s="88">
        <v>11</v>
      </c>
      <c r="B55" s="88" t="s">
        <v>198</v>
      </c>
    </row>
    <row r="56" spans="1:2" x14ac:dyDescent="0.55000000000000004">
      <c r="B56" s="88" t="s">
        <v>199</v>
      </c>
    </row>
    <row r="57" spans="1:2" x14ac:dyDescent="0.55000000000000004">
      <c r="A57" s="88">
        <v>12</v>
      </c>
      <c r="B57" s="88" t="s">
        <v>200</v>
      </c>
    </row>
    <row r="58" spans="1:2" x14ac:dyDescent="0.55000000000000004">
      <c r="B58" s="91"/>
    </row>
    <row r="59" spans="1:2" x14ac:dyDescent="0.55000000000000004">
      <c r="B59" s="91"/>
    </row>
  </sheetData>
  <mergeCells count="12">
    <mergeCell ref="F37:G37"/>
    <mergeCell ref="F38:G38"/>
    <mergeCell ref="C12:E12"/>
    <mergeCell ref="C13:E13"/>
    <mergeCell ref="C37:D37"/>
    <mergeCell ref="C38:D38"/>
    <mergeCell ref="C9:E9"/>
    <mergeCell ref="C4:E4"/>
    <mergeCell ref="C5:E5"/>
    <mergeCell ref="C6:E6"/>
    <mergeCell ref="C7:E7"/>
    <mergeCell ref="C8:E8"/>
  </mergeCells>
  <dataValidations count="4">
    <dataValidation type="list" allowBlank="1" showInputMessage="1" showErrorMessage="1" sqref="C8">
      <formula1>สพท</formula1>
    </dataValidation>
    <dataValidation type="list" allowBlank="1" showInputMessage="1" showErrorMessage="1" sqref="C13:E13">
      <formula1>"ช.ชายแดน,ป.ปกติ,พ.พื้นที่พิเศษ,ภ.ภูเขา ,อ.เมือง"</formula1>
    </dataValidation>
    <dataValidation type="list" allowBlank="1" showInputMessage="1" showErrorMessage="1" sqref="C12:E12">
      <formula1>"เทศบาลตำบล,เทศบาลเมือง,อบต"</formula1>
    </dataValidation>
    <dataValidation type="list" allowBlank="1" showInputMessage="1" showErrorMessage="1" sqref="C9:E9">
      <formula1>"ประถมศึกษา,ขยายโอกาส"</formula1>
    </dataValidation>
  </dataValidations>
  <hyperlinks>
    <hyperlink ref="F38" r:id="rId1"/>
  </hyperlinks>
  <printOptions horizontalCentered="1"/>
  <pageMargins left="0.19685039370078741" right="0.19685039370078741" top="0.59055118110236227" bottom="0.39370078740157483" header="0.31496062992125984" footer="0.19685039370078741"/>
  <pageSetup paperSize="9" scale="82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0"/>
  <sheetViews>
    <sheetView view="pageBreakPreview" zoomScaleSheetLayoutView="100" workbookViewId="0">
      <selection activeCell="L24" sqref="L24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18.5" style="2" customWidth="1"/>
    <col min="11" max="16384" width="9" style="1"/>
  </cols>
  <sheetData>
    <row r="1" spans="1:10" ht="21" customHeight="1" x14ac:dyDescent="0.55000000000000004">
      <c r="A1" s="337" t="s">
        <v>206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21" customHeight="1" x14ac:dyDescent="0.55000000000000004">
      <c r="A2" s="337" t="str">
        <f>"โรงเรียน  "&amp;แบบรายงานข้อมูลนักเรียน!C4&amp;"  อำเภอ "&amp;แบบรายงานข้อมูลนักเรียน!C6</f>
        <v>โรงเรียน  บ้านหนองขอน  อำเภอ หนองปรือ</v>
      </c>
      <c r="B2" s="337"/>
      <c r="C2" s="337"/>
      <c r="D2" s="337"/>
      <c r="E2" s="337"/>
      <c r="F2" s="337"/>
      <c r="G2" s="337"/>
      <c r="H2" s="337"/>
      <c r="I2" s="337"/>
      <c r="J2" s="337"/>
    </row>
    <row r="3" spans="1:10" ht="21" customHeight="1" x14ac:dyDescent="0.55000000000000004">
      <c r="A3" s="337" t="s">
        <v>203</v>
      </c>
      <c r="B3" s="337"/>
      <c r="C3" s="337"/>
      <c r="D3" s="337"/>
      <c r="E3" s="337"/>
      <c r="F3" s="337"/>
      <c r="G3" s="337"/>
      <c r="H3" s="337"/>
      <c r="I3" s="337"/>
      <c r="J3" s="337"/>
    </row>
    <row r="5" spans="1:10" ht="21" customHeight="1" x14ac:dyDescent="0.55000000000000004">
      <c r="A5" s="54">
        <v>1</v>
      </c>
      <c r="B5" s="134" t="s">
        <v>1</v>
      </c>
      <c r="C5" s="335">
        <f>แบบรายงานข้อมูลนักเรียน!D10</f>
        <v>189</v>
      </c>
      <c r="D5" s="336"/>
      <c r="E5" s="136" t="s">
        <v>2</v>
      </c>
      <c r="F5" s="338" t="s">
        <v>207</v>
      </c>
      <c r="G5" s="337"/>
      <c r="H5" s="337"/>
      <c r="I5" s="337"/>
    </row>
    <row r="6" spans="1:10" ht="13.5" customHeight="1" x14ac:dyDescent="0.55000000000000004">
      <c r="A6" s="3"/>
      <c r="B6" s="137"/>
      <c r="C6" s="138"/>
      <c r="D6" s="138"/>
      <c r="E6" s="138"/>
      <c r="F6" s="3"/>
      <c r="G6" s="3"/>
      <c r="H6" s="3"/>
      <c r="I6" s="3"/>
    </row>
    <row r="7" spans="1:10" ht="21" customHeight="1" x14ac:dyDescent="0.55000000000000004">
      <c r="A7" s="55">
        <v>2</v>
      </c>
      <c r="B7" s="139" t="s">
        <v>3</v>
      </c>
      <c r="C7" s="339"/>
      <c r="D7" s="340"/>
      <c r="E7" s="140" t="s">
        <v>4</v>
      </c>
      <c r="I7" s="11" t="s">
        <v>5</v>
      </c>
      <c r="J7" s="3"/>
    </row>
    <row r="8" spans="1:10" ht="21" customHeight="1" x14ac:dyDescent="0.55000000000000004">
      <c r="A8" s="12"/>
      <c r="B8" s="141" t="s">
        <v>6</v>
      </c>
      <c r="C8" s="341">
        <f>แบบรายงานข้อมูลนักเรียน!E20</f>
        <v>2</v>
      </c>
      <c r="D8" s="342"/>
      <c r="E8" s="142" t="s">
        <v>4</v>
      </c>
      <c r="I8" s="15" t="str">
        <f>IF(C8&gt;0,"( / )","(   )")&amp;"  ปฐมวัย"</f>
        <v>( / )  ปฐมวัย</v>
      </c>
      <c r="J8" s="15"/>
    </row>
    <row r="9" spans="1:10" ht="21" customHeight="1" x14ac:dyDescent="0.55000000000000004">
      <c r="A9" s="12"/>
      <c r="B9" s="141" t="s">
        <v>7</v>
      </c>
      <c r="C9" s="341">
        <f>แบบรายงานข้อมูลนักเรียน!E27</f>
        <v>6</v>
      </c>
      <c r="D9" s="342"/>
      <c r="E9" s="142" t="s">
        <v>4</v>
      </c>
      <c r="I9" s="15" t="str">
        <f>IF(C9&gt;0,"( / )","(   )")&amp;"  ประถมศึกษา"</f>
        <v>( / )  ประถมศึกษา</v>
      </c>
      <c r="J9" s="15"/>
    </row>
    <row r="10" spans="1:10" ht="21" customHeight="1" x14ac:dyDescent="0.55000000000000004">
      <c r="A10" s="16"/>
      <c r="B10" s="143" t="s">
        <v>8</v>
      </c>
      <c r="C10" s="343">
        <f>แบบรายงานข้อมูลนักเรียน!E34</f>
        <v>3</v>
      </c>
      <c r="D10" s="344"/>
      <c r="E10" s="144" t="s">
        <v>4</v>
      </c>
      <c r="I10" s="15" t="str">
        <f>IF(C10&gt;0,"( / )","(   )")&amp;"  ขยายโอกาส"</f>
        <v>( / )  ขยายโอกาส</v>
      </c>
      <c r="J10" s="15"/>
    </row>
    <row r="11" spans="1:10" ht="11.25" customHeight="1" x14ac:dyDescent="0.55000000000000004">
      <c r="A11" s="2"/>
      <c r="B11" s="145"/>
      <c r="C11" s="146"/>
      <c r="D11" s="146"/>
    </row>
    <row r="12" spans="1:10" ht="21" customHeight="1" x14ac:dyDescent="0.55000000000000004">
      <c r="A12" s="55">
        <v>3</v>
      </c>
      <c r="B12" s="134" t="s">
        <v>10</v>
      </c>
      <c r="C12" s="335">
        <f>แบบรายงานข้อมูลนักเรียน!J18</f>
        <v>14</v>
      </c>
      <c r="D12" s="336"/>
      <c r="E12" s="135" t="s">
        <v>11</v>
      </c>
    </row>
    <row r="13" spans="1:10" ht="24" x14ac:dyDescent="0.55000000000000004">
      <c r="A13" s="56"/>
      <c r="B13" s="134" t="s">
        <v>12</v>
      </c>
      <c r="C13" s="335">
        <f>แบบรายงานข้อมูลนักเรียน!J17</f>
        <v>0</v>
      </c>
      <c r="D13" s="336"/>
      <c r="E13" s="135" t="s">
        <v>11</v>
      </c>
    </row>
    <row r="14" spans="1:10" ht="24" x14ac:dyDescent="0.55000000000000004">
      <c r="A14" s="57"/>
      <c r="B14" s="134" t="s">
        <v>13</v>
      </c>
      <c r="C14" s="335">
        <f>แบบรายงานข้อมูลนักเรียน!J19</f>
        <v>-14</v>
      </c>
      <c r="D14" s="336"/>
      <c r="E14" s="135" t="s">
        <v>11</v>
      </c>
    </row>
    <row r="15" spans="1:10" ht="13.5" customHeight="1" x14ac:dyDescent="0.55000000000000004"/>
    <row r="16" spans="1:10" ht="21" customHeight="1" x14ac:dyDescent="0.55000000000000004">
      <c r="A16" s="347" t="s">
        <v>14</v>
      </c>
      <c r="B16" s="347" t="s">
        <v>15</v>
      </c>
      <c r="C16" s="347"/>
      <c r="D16" s="349" t="s">
        <v>16</v>
      </c>
      <c r="E16" s="363" t="s">
        <v>17</v>
      </c>
      <c r="F16" s="364"/>
      <c r="G16" s="364"/>
      <c r="H16" s="364"/>
      <c r="I16" s="365" t="s">
        <v>18</v>
      </c>
      <c r="J16" s="352" t="s">
        <v>19</v>
      </c>
    </row>
    <row r="17" spans="1:10" ht="21" customHeight="1" x14ac:dyDescent="0.55000000000000004">
      <c r="A17" s="348"/>
      <c r="B17" s="347"/>
      <c r="C17" s="347"/>
      <c r="D17" s="350"/>
      <c r="E17" s="353" t="s">
        <v>62</v>
      </c>
      <c r="F17" s="354"/>
      <c r="G17" s="357" t="s">
        <v>20</v>
      </c>
      <c r="H17" s="358"/>
      <c r="I17" s="365"/>
      <c r="J17" s="352"/>
    </row>
    <row r="18" spans="1:10" ht="21" customHeight="1" x14ac:dyDescent="0.55000000000000004">
      <c r="A18" s="348"/>
      <c r="B18" s="347"/>
      <c r="C18" s="347"/>
      <c r="D18" s="350"/>
      <c r="E18" s="355"/>
      <c r="F18" s="356"/>
      <c r="G18" s="359"/>
      <c r="H18" s="360"/>
      <c r="I18" s="365"/>
      <c r="J18" s="352"/>
    </row>
    <row r="19" spans="1:10" ht="21" customHeight="1" x14ac:dyDescent="0.55000000000000004">
      <c r="A19" s="348"/>
      <c r="B19" s="361" t="s">
        <v>21</v>
      </c>
      <c r="C19" s="361" t="s">
        <v>22</v>
      </c>
      <c r="D19" s="350"/>
      <c r="E19" s="147" t="s">
        <v>23</v>
      </c>
      <c r="F19" s="148" t="s">
        <v>24</v>
      </c>
      <c r="G19" s="359"/>
      <c r="H19" s="360"/>
      <c r="I19" s="365"/>
      <c r="J19" s="352"/>
    </row>
    <row r="20" spans="1:10" ht="27" customHeight="1" x14ac:dyDescent="0.55000000000000004">
      <c r="A20" s="348"/>
      <c r="B20" s="362"/>
      <c r="C20" s="362"/>
      <c r="D20" s="351"/>
      <c r="E20" s="149" t="s">
        <v>25</v>
      </c>
      <c r="F20" s="150" t="s">
        <v>25</v>
      </c>
      <c r="G20" s="151" t="s">
        <v>60</v>
      </c>
      <c r="H20" s="152" t="s">
        <v>61</v>
      </c>
      <c r="I20" s="365"/>
      <c r="J20" s="352"/>
    </row>
    <row r="21" spans="1:10" ht="21" customHeight="1" x14ac:dyDescent="0.55000000000000004">
      <c r="A21" s="153"/>
      <c r="B21" s="345" t="s">
        <v>26</v>
      </c>
      <c r="C21" s="346"/>
      <c r="D21" s="154" t="s">
        <v>27</v>
      </c>
      <c r="E21" s="155" t="s">
        <v>28</v>
      </c>
      <c r="F21" s="156" t="s">
        <v>29</v>
      </c>
      <c r="G21" s="156" t="s">
        <v>30</v>
      </c>
      <c r="H21" s="156" t="s">
        <v>31</v>
      </c>
      <c r="I21" s="156" t="s">
        <v>32</v>
      </c>
      <c r="J21" s="62" t="s">
        <v>33</v>
      </c>
    </row>
    <row r="22" spans="1:10" ht="21" customHeight="1" x14ac:dyDescent="0.55000000000000004">
      <c r="A22" s="157">
        <v>1</v>
      </c>
      <c r="B22" s="158" t="s">
        <v>34</v>
      </c>
      <c r="C22" s="66">
        <v>1</v>
      </c>
      <c r="D22" s="29">
        <v>1</v>
      </c>
      <c r="E22" s="30">
        <v>1</v>
      </c>
      <c r="F22" s="68">
        <v>0</v>
      </c>
      <c r="G22" s="31">
        <f>E22-C22</f>
        <v>0</v>
      </c>
      <c r="H22" s="31">
        <f>E22-D22</f>
        <v>0</v>
      </c>
      <c r="I22" s="282" t="s">
        <v>71</v>
      </c>
      <c r="J22" s="166" t="s">
        <v>373</v>
      </c>
    </row>
    <row r="23" spans="1:10" ht="21" customHeight="1" x14ac:dyDescent="0.55000000000000004">
      <c r="A23" s="33">
        <v>2</v>
      </c>
      <c r="B23" s="159" t="s">
        <v>35</v>
      </c>
      <c r="C23" s="70">
        <v>2</v>
      </c>
      <c r="D23" s="35">
        <v>2</v>
      </c>
      <c r="E23" s="164">
        <v>2</v>
      </c>
      <c r="F23" s="182">
        <v>0</v>
      </c>
      <c r="G23" s="31">
        <f t="shared" ref="G23:G46" si="0">E23-C23</f>
        <v>0</v>
      </c>
      <c r="H23" s="31">
        <f t="shared" ref="H23:H46" si="1">E23-D23</f>
        <v>0</v>
      </c>
      <c r="I23" s="282" t="s">
        <v>372</v>
      </c>
      <c r="J23" s="166" t="s">
        <v>374</v>
      </c>
    </row>
    <row r="24" spans="1:10" ht="21" customHeight="1" x14ac:dyDescent="0.55000000000000004">
      <c r="A24" s="33">
        <v>3</v>
      </c>
      <c r="B24" s="159" t="s">
        <v>36</v>
      </c>
      <c r="C24" s="70">
        <v>1</v>
      </c>
      <c r="D24" s="35">
        <v>1</v>
      </c>
      <c r="E24" s="164">
        <v>1</v>
      </c>
      <c r="F24" s="182">
        <v>0</v>
      </c>
      <c r="G24" s="31">
        <f t="shared" si="0"/>
        <v>0</v>
      </c>
      <c r="H24" s="31">
        <f t="shared" si="1"/>
        <v>0</v>
      </c>
      <c r="I24" s="69" t="s">
        <v>382</v>
      </c>
      <c r="J24" s="166" t="s">
        <v>375</v>
      </c>
    </row>
    <row r="25" spans="1:10" ht="21" customHeight="1" x14ac:dyDescent="0.55000000000000004">
      <c r="A25" s="33">
        <v>4</v>
      </c>
      <c r="B25" s="159" t="s">
        <v>37</v>
      </c>
      <c r="C25" s="70">
        <v>1</v>
      </c>
      <c r="D25" s="35">
        <v>1</v>
      </c>
      <c r="E25" s="164">
        <v>1</v>
      </c>
      <c r="F25" s="182">
        <v>0</v>
      </c>
      <c r="G25" s="31">
        <f t="shared" si="0"/>
        <v>0</v>
      </c>
      <c r="H25" s="31">
        <f t="shared" si="1"/>
        <v>0</v>
      </c>
      <c r="I25" s="69"/>
      <c r="J25" s="166" t="s">
        <v>376</v>
      </c>
    </row>
    <row r="26" spans="1:10" ht="21" customHeight="1" x14ac:dyDescent="0.55000000000000004">
      <c r="A26" s="33">
        <v>5</v>
      </c>
      <c r="B26" s="159" t="s">
        <v>38</v>
      </c>
      <c r="C26" s="70">
        <v>2</v>
      </c>
      <c r="D26" s="35">
        <v>2</v>
      </c>
      <c r="E26" s="164">
        <v>2</v>
      </c>
      <c r="F26" s="182">
        <v>0</v>
      </c>
      <c r="G26" s="31">
        <f t="shared" si="0"/>
        <v>0</v>
      </c>
      <c r="H26" s="31">
        <f t="shared" si="1"/>
        <v>0</v>
      </c>
      <c r="I26" s="69"/>
      <c r="J26" s="166" t="s">
        <v>71</v>
      </c>
    </row>
    <row r="27" spans="1:10" ht="21" customHeight="1" x14ac:dyDescent="0.55000000000000004">
      <c r="A27" s="33">
        <v>6</v>
      </c>
      <c r="B27" s="159" t="s">
        <v>39</v>
      </c>
      <c r="C27" s="70">
        <v>0</v>
      </c>
      <c r="D27" s="35">
        <v>1</v>
      </c>
      <c r="E27" s="164">
        <v>0</v>
      </c>
      <c r="F27" s="182">
        <v>0</v>
      </c>
      <c r="G27" s="31">
        <f t="shared" si="0"/>
        <v>0</v>
      </c>
      <c r="H27" s="31">
        <f t="shared" si="1"/>
        <v>-1</v>
      </c>
      <c r="I27" s="69"/>
      <c r="J27" s="166" t="s">
        <v>372</v>
      </c>
    </row>
    <row r="28" spans="1:10" ht="21" customHeight="1" x14ac:dyDescent="0.55000000000000004">
      <c r="A28" s="33">
        <v>7</v>
      </c>
      <c r="B28" s="160" t="s">
        <v>40</v>
      </c>
      <c r="C28" s="171"/>
      <c r="D28" s="167"/>
      <c r="E28" s="33"/>
      <c r="F28" s="72"/>
      <c r="G28" s="31">
        <f t="shared" si="0"/>
        <v>0</v>
      </c>
      <c r="H28" s="31">
        <f t="shared" si="1"/>
        <v>0</v>
      </c>
      <c r="I28" s="175"/>
      <c r="J28" s="176" t="s">
        <v>377</v>
      </c>
    </row>
    <row r="29" spans="1:10" ht="21" customHeight="1" x14ac:dyDescent="0.55000000000000004">
      <c r="A29" s="33"/>
      <c r="B29" s="159" t="s">
        <v>41</v>
      </c>
      <c r="C29" s="70">
        <v>2</v>
      </c>
      <c r="D29" s="35">
        <v>2</v>
      </c>
      <c r="E29" s="164">
        <v>2</v>
      </c>
      <c r="F29" s="182">
        <v>0</v>
      </c>
      <c r="G29" s="31">
        <f t="shared" si="0"/>
        <v>0</v>
      </c>
      <c r="H29" s="31">
        <f t="shared" si="1"/>
        <v>0</v>
      </c>
      <c r="I29" s="69"/>
      <c r="J29" s="176" t="s">
        <v>378</v>
      </c>
    </row>
    <row r="30" spans="1:10" ht="21" customHeight="1" x14ac:dyDescent="0.55000000000000004">
      <c r="A30" s="33"/>
      <c r="B30" s="159" t="s">
        <v>42</v>
      </c>
      <c r="C30" s="70">
        <v>2</v>
      </c>
      <c r="D30" s="35">
        <v>2</v>
      </c>
      <c r="E30" s="164">
        <v>2</v>
      </c>
      <c r="F30" s="182">
        <v>0</v>
      </c>
      <c r="G30" s="31">
        <f t="shared" si="0"/>
        <v>0</v>
      </c>
      <c r="H30" s="31">
        <f t="shared" si="1"/>
        <v>0</v>
      </c>
      <c r="I30" s="69"/>
      <c r="J30" s="176" t="s">
        <v>379</v>
      </c>
    </row>
    <row r="31" spans="1:10" ht="21" customHeight="1" x14ac:dyDescent="0.55000000000000004">
      <c r="A31" s="33"/>
      <c r="B31" s="159" t="s">
        <v>43</v>
      </c>
      <c r="C31" s="70">
        <v>0</v>
      </c>
      <c r="D31" s="35">
        <v>0</v>
      </c>
      <c r="E31" s="164">
        <v>0</v>
      </c>
      <c r="F31" s="182">
        <v>0</v>
      </c>
      <c r="G31" s="31">
        <f t="shared" si="0"/>
        <v>0</v>
      </c>
      <c r="H31" s="31">
        <f t="shared" si="1"/>
        <v>0</v>
      </c>
      <c r="I31" s="69"/>
      <c r="J31" s="176"/>
    </row>
    <row r="32" spans="1:10" ht="21" customHeight="1" x14ac:dyDescent="0.55000000000000004">
      <c r="A32" s="33">
        <v>8</v>
      </c>
      <c r="B32" s="160" t="s">
        <v>44</v>
      </c>
      <c r="C32" s="171"/>
      <c r="D32" s="167"/>
      <c r="E32" s="33"/>
      <c r="F32" s="72"/>
      <c r="G32" s="31">
        <f t="shared" si="0"/>
        <v>0</v>
      </c>
      <c r="H32" s="31">
        <f t="shared" si="1"/>
        <v>0</v>
      </c>
      <c r="I32" s="175"/>
      <c r="J32" s="176"/>
    </row>
    <row r="33" spans="1:10" ht="21" customHeight="1" x14ac:dyDescent="0.55000000000000004">
      <c r="A33" s="33"/>
      <c r="B33" s="159" t="s">
        <v>45</v>
      </c>
      <c r="C33" s="70">
        <v>1</v>
      </c>
      <c r="D33" s="35">
        <v>1</v>
      </c>
      <c r="E33" s="164">
        <v>1</v>
      </c>
      <c r="F33" s="182">
        <v>0</v>
      </c>
      <c r="G33" s="31">
        <f t="shared" si="0"/>
        <v>0</v>
      </c>
      <c r="H33" s="31">
        <f t="shared" si="1"/>
        <v>0</v>
      </c>
      <c r="I33" s="69"/>
      <c r="J33" s="176"/>
    </row>
    <row r="34" spans="1:10" ht="21" customHeight="1" x14ac:dyDescent="0.55000000000000004">
      <c r="A34" s="33"/>
      <c r="B34" s="159" t="s">
        <v>46</v>
      </c>
      <c r="C34" s="70">
        <v>0</v>
      </c>
      <c r="D34" s="35">
        <v>0</v>
      </c>
      <c r="E34" s="164">
        <v>0</v>
      </c>
      <c r="F34" s="182">
        <v>0</v>
      </c>
      <c r="G34" s="31">
        <f t="shared" si="0"/>
        <v>0</v>
      </c>
      <c r="H34" s="31">
        <f t="shared" si="1"/>
        <v>0</v>
      </c>
      <c r="I34" s="69"/>
      <c r="J34" s="176"/>
    </row>
    <row r="35" spans="1:10" ht="21" customHeight="1" x14ac:dyDescent="0.55000000000000004">
      <c r="A35" s="33">
        <v>9</v>
      </c>
      <c r="B35" s="160" t="s">
        <v>47</v>
      </c>
      <c r="C35" s="171"/>
      <c r="D35" s="167"/>
      <c r="E35" s="33"/>
      <c r="F35" s="72"/>
      <c r="G35" s="31">
        <f t="shared" si="0"/>
        <v>0</v>
      </c>
      <c r="H35" s="31">
        <f t="shared" si="1"/>
        <v>0</v>
      </c>
      <c r="I35" s="175"/>
      <c r="J35" s="176"/>
    </row>
    <row r="36" spans="1:10" ht="21" customHeight="1" x14ac:dyDescent="0.55000000000000004">
      <c r="A36" s="33"/>
      <c r="B36" s="159" t="s">
        <v>48</v>
      </c>
      <c r="C36" s="70">
        <v>1</v>
      </c>
      <c r="D36" s="35">
        <v>1</v>
      </c>
      <c r="E36" s="164">
        <v>1</v>
      </c>
      <c r="F36" s="182">
        <v>0</v>
      </c>
      <c r="G36" s="31">
        <f t="shared" si="0"/>
        <v>0</v>
      </c>
      <c r="H36" s="31">
        <f t="shared" si="1"/>
        <v>0</v>
      </c>
      <c r="I36" s="69"/>
      <c r="J36" s="176"/>
    </row>
    <row r="37" spans="1:10" ht="21" customHeight="1" x14ac:dyDescent="0.55000000000000004">
      <c r="A37" s="33"/>
      <c r="B37" s="159" t="s">
        <v>49</v>
      </c>
      <c r="C37" s="70">
        <v>0</v>
      </c>
      <c r="D37" s="35">
        <v>0</v>
      </c>
      <c r="E37" s="164">
        <v>0</v>
      </c>
      <c r="F37" s="182">
        <v>0</v>
      </c>
      <c r="G37" s="31">
        <f t="shared" si="0"/>
        <v>0</v>
      </c>
      <c r="H37" s="31">
        <f t="shared" si="1"/>
        <v>0</v>
      </c>
      <c r="I37" s="69"/>
      <c r="J37" s="176"/>
    </row>
    <row r="38" spans="1:10" ht="21" customHeight="1" x14ac:dyDescent="0.55000000000000004">
      <c r="A38" s="39"/>
      <c r="B38" s="161" t="s">
        <v>50</v>
      </c>
      <c r="C38" s="79">
        <v>1</v>
      </c>
      <c r="D38" s="168">
        <v>1</v>
      </c>
      <c r="E38" s="165">
        <v>1</v>
      </c>
      <c r="F38" s="183">
        <v>0</v>
      </c>
      <c r="G38" s="31">
        <f t="shared" si="0"/>
        <v>0</v>
      </c>
      <c r="H38" s="31">
        <f t="shared" si="1"/>
        <v>0</v>
      </c>
      <c r="I38" s="177"/>
      <c r="J38" s="178"/>
    </row>
    <row r="39" spans="1:10" ht="21" customHeight="1" x14ac:dyDescent="0.55000000000000004">
      <c r="A39" s="33">
        <v>10</v>
      </c>
      <c r="B39" s="160" t="s">
        <v>51</v>
      </c>
      <c r="C39" s="171"/>
      <c r="D39" s="167"/>
      <c r="E39" s="33"/>
      <c r="F39" s="72"/>
      <c r="G39" s="31">
        <f t="shared" si="0"/>
        <v>0</v>
      </c>
      <c r="H39" s="31">
        <f t="shared" si="1"/>
        <v>0</v>
      </c>
      <c r="I39" s="179"/>
      <c r="J39" s="176"/>
    </row>
    <row r="40" spans="1:10" ht="21" customHeight="1" x14ac:dyDescent="0.55000000000000004">
      <c r="A40" s="33"/>
      <c r="B40" s="159" t="s">
        <v>52</v>
      </c>
      <c r="C40" s="70">
        <v>0</v>
      </c>
      <c r="D40" s="35">
        <v>0</v>
      </c>
      <c r="E40" s="164">
        <v>0</v>
      </c>
      <c r="F40" s="182">
        <v>0</v>
      </c>
      <c r="G40" s="31">
        <f t="shared" si="0"/>
        <v>0</v>
      </c>
      <c r="H40" s="31">
        <f t="shared" si="1"/>
        <v>0</v>
      </c>
      <c r="I40" s="69"/>
      <c r="J40" s="176"/>
    </row>
    <row r="41" spans="1:10" ht="21" customHeight="1" x14ac:dyDescent="0.55000000000000004">
      <c r="A41" s="33"/>
      <c r="B41" s="159" t="s">
        <v>53</v>
      </c>
      <c r="C41" s="70">
        <v>0</v>
      </c>
      <c r="D41" s="35">
        <v>0</v>
      </c>
      <c r="E41" s="164">
        <v>0</v>
      </c>
      <c r="F41" s="182">
        <v>0</v>
      </c>
      <c r="G41" s="31">
        <f t="shared" si="0"/>
        <v>0</v>
      </c>
      <c r="H41" s="31">
        <f t="shared" si="1"/>
        <v>0</v>
      </c>
      <c r="I41" s="69"/>
      <c r="J41" s="176"/>
    </row>
    <row r="42" spans="1:10" ht="21" customHeight="1" x14ac:dyDescent="0.55000000000000004">
      <c r="A42" s="33"/>
      <c r="B42" s="159" t="s">
        <v>54</v>
      </c>
      <c r="C42" s="70">
        <v>0</v>
      </c>
      <c r="D42" s="35">
        <v>0</v>
      </c>
      <c r="E42" s="164">
        <v>0</v>
      </c>
      <c r="F42" s="182">
        <v>0</v>
      </c>
      <c r="G42" s="31">
        <f t="shared" si="0"/>
        <v>0</v>
      </c>
      <c r="H42" s="31">
        <f t="shared" si="1"/>
        <v>0</v>
      </c>
      <c r="I42" s="69"/>
      <c r="J42" s="176"/>
    </row>
    <row r="43" spans="1:10" ht="21" customHeight="1" x14ac:dyDescent="0.55000000000000004">
      <c r="A43" s="33">
        <v>11</v>
      </c>
      <c r="B43" s="162" t="s">
        <v>55</v>
      </c>
      <c r="C43" s="172"/>
      <c r="D43" s="167"/>
      <c r="E43" s="33"/>
      <c r="F43" s="72"/>
      <c r="G43" s="31">
        <f t="shared" si="0"/>
        <v>0</v>
      </c>
      <c r="H43" s="31">
        <f t="shared" si="1"/>
        <v>0</v>
      </c>
      <c r="I43" s="175"/>
      <c r="J43" s="176"/>
    </row>
    <row r="44" spans="1:10" ht="21" customHeight="1" x14ac:dyDescent="0.55000000000000004">
      <c r="A44" s="33"/>
      <c r="B44" s="163" t="s">
        <v>56</v>
      </c>
      <c r="C44" s="173" t="s">
        <v>371</v>
      </c>
      <c r="D44" s="169" t="s">
        <v>371</v>
      </c>
      <c r="E44" s="164">
        <v>0</v>
      </c>
      <c r="F44" s="182">
        <v>0</v>
      </c>
      <c r="G44" s="31">
        <f t="shared" si="0"/>
        <v>0</v>
      </c>
      <c r="H44" s="31">
        <f t="shared" si="1"/>
        <v>0</v>
      </c>
      <c r="I44" s="69"/>
      <c r="J44" s="176"/>
    </row>
    <row r="45" spans="1:10" ht="21" customHeight="1" x14ac:dyDescent="0.55000000000000004">
      <c r="A45" s="33"/>
      <c r="B45" s="163" t="s">
        <v>57</v>
      </c>
      <c r="C45" s="173" t="s">
        <v>371</v>
      </c>
      <c r="D45" s="169" t="s">
        <v>371</v>
      </c>
      <c r="E45" s="164">
        <v>0</v>
      </c>
      <c r="F45" s="182">
        <v>0</v>
      </c>
      <c r="G45" s="31">
        <f t="shared" si="0"/>
        <v>0</v>
      </c>
      <c r="H45" s="31">
        <f t="shared" si="1"/>
        <v>0</v>
      </c>
      <c r="I45" s="69"/>
      <c r="J45" s="176"/>
    </row>
    <row r="46" spans="1:10" ht="21" customHeight="1" x14ac:dyDescent="0.55000000000000004">
      <c r="A46" s="33"/>
      <c r="B46" s="43" t="s">
        <v>58</v>
      </c>
      <c r="C46" s="173" t="s">
        <v>371</v>
      </c>
      <c r="D46" s="169" t="s">
        <v>371</v>
      </c>
      <c r="E46" s="164">
        <v>0</v>
      </c>
      <c r="F46" s="182">
        <v>0</v>
      </c>
      <c r="G46" s="31">
        <f t="shared" si="0"/>
        <v>0</v>
      </c>
      <c r="H46" s="31">
        <f t="shared" si="1"/>
        <v>0</v>
      </c>
      <c r="I46" s="69"/>
      <c r="J46" s="176"/>
    </row>
    <row r="47" spans="1:10" ht="21" customHeight="1" x14ac:dyDescent="0.55000000000000004">
      <c r="A47" s="45"/>
      <c r="B47" s="46"/>
      <c r="C47" s="174"/>
      <c r="D47" s="170"/>
      <c r="E47" s="39"/>
      <c r="F47" s="170"/>
      <c r="G47" s="39"/>
      <c r="H47" s="39"/>
      <c r="I47" s="180"/>
      <c r="J47" s="181"/>
    </row>
    <row r="48" spans="1:10" ht="21" customHeight="1" x14ac:dyDescent="0.55000000000000004">
      <c r="A48" s="48"/>
      <c r="B48" s="49" t="s">
        <v>59</v>
      </c>
      <c r="C48" s="49">
        <f>SUM(C22:C47)</f>
        <v>14</v>
      </c>
      <c r="D48" s="50">
        <f>SUM(D22:D47)</f>
        <v>15</v>
      </c>
      <c r="E48" s="50">
        <f>SUM(E22:E47)</f>
        <v>14</v>
      </c>
      <c r="F48" s="50"/>
      <c r="G48" s="50"/>
      <c r="H48" s="50"/>
      <c r="I48" s="50"/>
      <c r="J48" s="50"/>
    </row>
    <row r="49" spans="1:9" ht="11.25" customHeight="1" x14ac:dyDescent="0.55000000000000004">
      <c r="F49" s="51"/>
      <c r="G49" s="51"/>
      <c r="H49" s="51"/>
      <c r="I49" s="51"/>
    </row>
    <row r="50" spans="1:9" ht="21" customHeight="1" x14ac:dyDescent="0.55000000000000004">
      <c r="A50" s="52"/>
    </row>
  </sheetData>
  <sheetProtection password="CC6F" sheet="1" objects="1" scenarios="1"/>
  <mergeCells count="23">
    <mergeCell ref="J16:J20"/>
    <mergeCell ref="E17:F18"/>
    <mergeCell ref="G17:H19"/>
    <mergeCell ref="B19:B20"/>
    <mergeCell ref="C19:C20"/>
    <mergeCell ref="E16:H16"/>
    <mergeCell ref="I16:I20"/>
    <mergeCell ref="B21:C21"/>
    <mergeCell ref="C14:D14"/>
    <mergeCell ref="A16:A20"/>
    <mergeCell ref="B16:C18"/>
    <mergeCell ref="D16:D20"/>
    <mergeCell ref="C13:D13"/>
    <mergeCell ref="A1:J1"/>
    <mergeCell ref="A2:J2"/>
    <mergeCell ref="A3:J3"/>
    <mergeCell ref="C5:D5"/>
    <mergeCell ref="F5:I5"/>
    <mergeCell ref="C7:D7"/>
    <mergeCell ref="C8:D8"/>
    <mergeCell ref="C9:D9"/>
    <mergeCell ref="C10:D10"/>
    <mergeCell ref="C12:D12"/>
  </mergeCells>
  <printOptions horizontalCentered="1"/>
  <pageMargins left="0.25" right="0.25" top="0.75" bottom="0.75" header="0.3" footer="0.3"/>
  <pageSetup paperSize="9" scale="66" orientation="portrait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opLeftCell="A46" workbookViewId="0">
      <selection activeCell="K13" sqref="K13"/>
    </sheetView>
  </sheetViews>
  <sheetFormatPr defaultColWidth="9" defaultRowHeight="14.25" x14ac:dyDescent="0.2"/>
  <cols>
    <col min="1" max="16384" width="9" style="53"/>
  </cols>
  <sheetData/>
  <pageMargins left="0.25" right="0.25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B13" zoomScale="120" zoomScaleNormal="120" zoomScaleSheetLayoutView="100" workbookViewId="0">
      <selection activeCell="A5" sqref="A5:J5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26.25" style="2" customWidth="1"/>
    <col min="11" max="16384" width="9" style="1"/>
  </cols>
  <sheetData>
    <row r="1" spans="1:10" ht="29.25" customHeight="1" x14ac:dyDescent="0.55000000000000004">
      <c r="A1" s="368" t="s">
        <v>63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.25" customHeight="1" x14ac:dyDescent="0.55000000000000004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customHeight="1" x14ac:dyDescent="0.55000000000000004">
      <c r="A3" s="337" t="s">
        <v>64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10" ht="21" customHeight="1" x14ac:dyDescent="0.55000000000000004">
      <c r="A4" s="337" t="s">
        <v>65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21" customHeight="1" x14ac:dyDescent="0.55000000000000004">
      <c r="A5" s="337" t="s">
        <v>0</v>
      </c>
      <c r="B5" s="337"/>
      <c r="C5" s="337"/>
      <c r="D5" s="337"/>
      <c r="E5" s="337"/>
      <c r="F5" s="337"/>
      <c r="G5" s="337"/>
      <c r="H5" s="337"/>
      <c r="I5" s="337"/>
      <c r="J5" s="337"/>
    </row>
    <row r="7" spans="1:10" ht="21" customHeight="1" x14ac:dyDescent="0.55000000000000004">
      <c r="A7" s="54">
        <v>1</v>
      </c>
      <c r="B7" s="4" t="s">
        <v>1</v>
      </c>
      <c r="C7" s="366">
        <v>37</v>
      </c>
      <c r="D7" s="367"/>
      <c r="E7" s="6" t="s">
        <v>2</v>
      </c>
      <c r="F7" s="338" t="s">
        <v>66</v>
      </c>
      <c r="G7" s="337"/>
      <c r="H7" s="337"/>
      <c r="I7" s="337"/>
    </row>
    <row r="8" spans="1:10" ht="13.5" customHeight="1" x14ac:dyDescent="0.55000000000000004">
      <c r="A8" s="3"/>
      <c r="B8" s="7"/>
      <c r="C8" s="8"/>
      <c r="D8" s="8"/>
      <c r="E8" s="8"/>
      <c r="F8" s="3"/>
      <c r="G8" s="3"/>
      <c r="H8" s="3"/>
      <c r="I8" s="3"/>
    </row>
    <row r="9" spans="1:10" ht="21" customHeight="1" x14ac:dyDescent="0.55000000000000004">
      <c r="A9" s="55">
        <v>2</v>
      </c>
      <c r="B9" s="9" t="s">
        <v>3</v>
      </c>
      <c r="C9" s="370">
        <v>8</v>
      </c>
      <c r="D9" s="371"/>
      <c r="E9" s="10" t="s">
        <v>4</v>
      </c>
      <c r="I9" s="11" t="s">
        <v>5</v>
      </c>
      <c r="J9" s="3"/>
    </row>
    <row r="10" spans="1:10" ht="21" customHeight="1" x14ac:dyDescent="0.55000000000000004">
      <c r="A10" s="12"/>
      <c r="B10" s="13" t="s">
        <v>6</v>
      </c>
      <c r="C10" s="372">
        <v>2</v>
      </c>
      <c r="D10" s="373"/>
      <c r="E10" s="14" t="s">
        <v>4</v>
      </c>
      <c r="I10" s="15" t="s">
        <v>67</v>
      </c>
      <c r="J10" s="15"/>
    </row>
    <row r="11" spans="1:10" ht="21" customHeight="1" x14ac:dyDescent="0.55000000000000004">
      <c r="A11" s="12"/>
      <c r="B11" s="13" t="s">
        <v>7</v>
      </c>
      <c r="C11" s="372">
        <v>6</v>
      </c>
      <c r="D11" s="373"/>
      <c r="E11" s="14" t="s">
        <v>4</v>
      </c>
      <c r="I11" s="15" t="s">
        <v>68</v>
      </c>
      <c r="J11" s="15"/>
    </row>
    <row r="12" spans="1:10" ht="21" customHeight="1" x14ac:dyDescent="0.55000000000000004">
      <c r="A12" s="16"/>
      <c r="B12" s="17" t="s">
        <v>8</v>
      </c>
      <c r="C12" s="374">
        <v>0</v>
      </c>
      <c r="D12" s="375"/>
      <c r="E12" s="18" t="s">
        <v>4</v>
      </c>
      <c r="I12" s="15" t="s">
        <v>9</v>
      </c>
      <c r="J12" s="15"/>
    </row>
    <row r="13" spans="1:10" ht="11.25" customHeight="1" x14ac:dyDescent="0.55000000000000004">
      <c r="A13" s="2"/>
      <c r="B13" s="19"/>
      <c r="C13" s="20"/>
      <c r="D13" s="20"/>
    </row>
    <row r="14" spans="1:10" ht="21" customHeight="1" x14ac:dyDescent="0.55000000000000004">
      <c r="A14" s="55">
        <v>3</v>
      </c>
      <c r="B14" s="4" t="s">
        <v>10</v>
      </c>
      <c r="C14" s="366">
        <v>4</v>
      </c>
      <c r="D14" s="367"/>
      <c r="E14" s="5" t="s">
        <v>11</v>
      </c>
    </row>
    <row r="15" spans="1:10" ht="24" x14ac:dyDescent="0.55000000000000004">
      <c r="A15" s="56"/>
      <c r="B15" s="4" t="s">
        <v>12</v>
      </c>
      <c r="C15" s="366">
        <v>4</v>
      </c>
      <c r="D15" s="367"/>
      <c r="E15" s="5" t="s">
        <v>11</v>
      </c>
    </row>
    <row r="16" spans="1:10" ht="24" x14ac:dyDescent="0.55000000000000004">
      <c r="A16" s="57"/>
      <c r="B16" s="4" t="s">
        <v>13</v>
      </c>
      <c r="C16" s="366">
        <v>0</v>
      </c>
      <c r="D16" s="367"/>
      <c r="E16" s="5" t="s">
        <v>11</v>
      </c>
      <c r="F16" s="15" t="s">
        <v>69</v>
      </c>
    </row>
    <row r="17" spans="1:10" ht="13.5" customHeight="1" x14ac:dyDescent="0.55000000000000004"/>
    <row r="18" spans="1:10" ht="21" customHeight="1" x14ac:dyDescent="0.55000000000000004">
      <c r="A18" s="378" t="s">
        <v>14</v>
      </c>
      <c r="B18" s="378" t="s">
        <v>15</v>
      </c>
      <c r="C18" s="378"/>
      <c r="D18" s="380" t="s">
        <v>16</v>
      </c>
      <c r="E18" s="393" t="s">
        <v>17</v>
      </c>
      <c r="F18" s="394"/>
      <c r="G18" s="394"/>
      <c r="H18" s="394"/>
      <c r="I18" s="395" t="s">
        <v>18</v>
      </c>
      <c r="J18" s="352" t="s">
        <v>19</v>
      </c>
    </row>
    <row r="19" spans="1:10" ht="21" customHeight="1" x14ac:dyDescent="0.55000000000000004">
      <c r="A19" s="379"/>
      <c r="B19" s="378"/>
      <c r="C19" s="378"/>
      <c r="D19" s="381"/>
      <c r="E19" s="383" t="s">
        <v>62</v>
      </c>
      <c r="F19" s="384"/>
      <c r="G19" s="387" t="s">
        <v>20</v>
      </c>
      <c r="H19" s="388"/>
      <c r="I19" s="395"/>
      <c r="J19" s="352"/>
    </row>
    <row r="20" spans="1:10" ht="21" customHeight="1" x14ac:dyDescent="0.55000000000000004">
      <c r="A20" s="379"/>
      <c r="B20" s="378"/>
      <c r="C20" s="378"/>
      <c r="D20" s="381"/>
      <c r="E20" s="385"/>
      <c r="F20" s="386"/>
      <c r="G20" s="389"/>
      <c r="H20" s="390"/>
      <c r="I20" s="395"/>
      <c r="J20" s="352"/>
    </row>
    <row r="21" spans="1:10" ht="21" customHeight="1" x14ac:dyDescent="0.55000000000000004">
      <c r="A21" s="379"/>
      <c r="B21" s="391" t="s">
        <v>21</v>
      </c>
      <c r="C21" s="391" t="s">
        <v>22</v>
      </c>
      <c r="D21" s="381"/>
      <c r="E21" s="21" t="s">
        <v>23</v>
      </c>
      <c r="F21" s="22" t="s">
        <v>24</v>
      </c>
      <c r="G21" s="389"/>
      <c r="H21" s="390"/>
      <c r="I21" s="395"/>
      <c r="J21" s="352"/>
    </row>
    <row r="22" spans="1:10" ht="27" customHeight="1" x14ac:dyDescent="0.55000000000000004">
      <c r="A22" s="379"/>
      <c r="B22" s="392"/>
      <c r="C22" s="392"/>
      <c r="D22" s="382"/>
      <c r="E22" s="23" t="s">
        <v>25</v>
      </c>
      <c r="F22" s="24" t="s">
        <v>25</v>
      </c>
      <c r="G22" s="25" t="s">
        <v>60</v>
      </c>
      <c r="H22" s="26" t="s">
        <v>61</v>
      </c>
      <c r="I22" s="395"/>
      <c r="J22" s="352"/>
    </row>
    <row r="23" spans="1:10" ht="21" customHeight="1" x14ac:dyDescent="0.55000000000000004">
      <c r="A23" s="58"/>
      <c r="B23" s="376" t="s">
        <v>26</v>
      </c>
      <c r="C23" s="377"/>
      <c r="D23" s="59" t="s">
        <v>27</v>
      </c>
      <c r="E23" s="60" t="s">
        <v>28</v>
      </c>
      <c r="F23" s="61" t="s">
        <v>29</v>
      </c>
      <c r="G23" s="61" t="s">
        <v>30</v>
      </c>
      <c r="H23" s="61" t="s">
        <v>31</v>
      </c>
      <c r="I23" s="61" t="s">
        <v>32</v>
      </c>
      <c r="J23" s="62" t="s">
        <v>33</v>
      </c>
    </row>
    <row r="24" spans="1:10" ht="21" customHeight="1" x14ac:dyDescent="0.55000000000000004">
      <c r="A24" s="27">
        <v>1</v>
      </c>
      <c r="B24" s="28" t="s">
        <v>34</v>
      </c>
      <c r="C24" s="66">
        <v>1</v>
      </c>
      <c r="D24" s="67">
        <v>1</v>
      </c>
      <c r="E24" s="30">
        <v>1</v>
      </c>
      <c r="F24" s="68" t="s">
        <v>70</v>
      </c>
      <c r="G24" s="31"/>
      <c r="H24" s="31"/>
      <c r="I24" s="69" t="s">
        <v>71</v>
      </c>
      <c r="J24" s="32" t="s">
        <v>72</v>
      </c>
    </row>
    <row r="25" spans="1:10" ht="21" customHeight="1" x14ac:dyDescent="0.55000000000000004">
      <c r="A25" s="33">
        <v>2</v>
      </c>
      <c r="B25" s="34" t="s">
        <v>35</v>
      </c>
      <c r="C25" s="70">
        <v>1</v>
      </c>
      <c r="D25" s="71">
        <v>1</v>
      </c>
      <c r="E25" s="33"/>
      <c r="F25" s="72" t="s">
        <v>73</v>
      </c>
      <c r="G25" s="36">
        <v>-1</v>
      </c>
      <c r="H25" s="36">
        <f>E25-D25</f>
        <v>-1</v>
      </c>
      <c r="I25" s="69" t="s">
        <v>74</v>
      </c>
      <c r="J25" s="32" t="s">
        <v>75</v>
      </c>
    </row>
    <row r="26" spans="1:10" ht="21" customHeight="1" x14ac:dyDescent="0.55000000000000004">
      <c r="A26" s="33">
        <v>3</v>
      </c>
      <c r="B26" s="34" t="s">
        <v>36</v>
      </c>
      <c r="C26" s="70">
        <v>1</v>
      </c>
      <c r="D26" s="71">
        <v>1</v>
      </c>
      <c r="E26" s="33">
        <v>1</v>
      </c>
      <c r="F26" s="72" t="s">
        <v>76</v>
      </c>
      <c r="G26" s="36"/>
      <c r="H26" s="36"/>
      <c r="I26" s="69" t="s">
        <v>77</v>
      </c>
      <c r="J26" s="32" t="s">
        <v>78</v>
      </c>
    </row>
    <row r="27" spans="1:10" ht="21" customHeight="1" x14ac:dyDescent="0.55000000000000004">
      <c r="A27" s="33">
        <v>4</v>
      </c>
      <c r="B27" s="34" t="s">
        <v>37</v>
      </c>
      <c r="C27" s="70">
        <v>1</v>
      </c>
      <c r="D27" s="71">
        <v>1</v>
      </c>
      <c r="E27" s="33"/>
      <c r="F27" s="72" t="s">
        <v>79</v>
      </c>
      <c r="G27" s="36">
        <v>-1</v>
      </c>
      <c r="H27" s="36">
        <v>-1</v>
      </c>
      <c r="I27" s="69" t="s">
        <v>80</v>
      </c>
      <c r="J27" s="32" t="s">
        <v>71</v>
      </c>
    </row>
    <row r="28" spans="1:10" ht="21" customHeight="1" x14ac:dyDescent="0.55000000000000004">
      <c r="A28" s="33">
        <v>5</v>
      </c>
      <c r="B28" s="34" t="s">
        <v>38</v>
      </c>
      <c r="C28" s="70">
        <v>1</v>
      </c>
      <c r="D28" s="71"/>
      <c r="E28" s="33"/>
      <c r="F28" s="72" t="s">
        <v>81</v>
      </c>
      <c r="G28" s="36">
        <v>-1</v>
      </c>
      <c r="H28" s="36"/>
      <c r="I28" s="31"/>
      <c r="J28" s="73" t="s">
        <v>74</v>
      </c>
    </row>
    <row r="29" spans="1:10" ht="21" customHeight="1" x14ac:dyDescent="0.55000000000000004">
      <c r="A29" s="33">
        <v>6</v>
      </c>
      <c r="B29" s="34" t="s">
        <v>39</v>
      </c>
      <c r="C29" s="70"/>
      <c r="D29" s="71"/>
      <c r="E29" s="33"/>
      <c r="F29" s="33"/>
      <c r="G29" s="36"/>
      <c r="H29" s="36"/>
      <c r="I29" s="31"/>
      <c r="J29" s="73" t="s">
        <v>77</v>
      </c>
    </row>
    <row r="30" spans="1:10" ht="21" customHeight="1" x14ac:dyDescent="0.55000000000000004">
      <c r="A30" s="33">
        <v>7</v>
      </c>
      <c r="B30" s="63" t="s">
        <v>40</v>
      </c>
      <c r="C30" s="74"/>
      <c r="D30" s="37"/>
      <c r="E30" s="33"/>
      <c r="F30" s="33"/>
      <c r="G30" s="36"/>
      <c r="H30" s="36"/>
      <c r="I30" s="31"/>
      <c r="J30" s="75" t="s">
        <v>80</v>
      </c>
    </row>
    <row r="31" spans="1:10" ht="21" customHeight="1" x14ac:dyDescent="0.55000000000000004">
      <c r="A31" s="33"/>
      <c r="B31" s="34" t="s">
        <v>41</v>
      </c>
      <c r="C31" s="70"/>
      <c r="D31" s="71"/>
      <c r="E31" s="33"/>
      <c r="F31" s="33"/>
      <c r="G31" s="36"/>
      <c r="H31" s="36"/>
      <c r="I31" s="31"/>
      <c r="J31" s="75" t="s">
        <v>82</v>
      </c>
    </row>
    <row r="32" spans="1:10" ht="21" customHeight="1" x14ac:dyDescent="0.55000000000000004">
      <c r="A32" s="33"/>
      <c r="B32" s="34" t="s">
        <v>42</v>
      </c>
      <c r="C32" s="70"/>
      <c r="D32" s="71"/>
      <c r="E32" s="33">
        <v>1</v>
      </c>
      <c r="F32" s="33"/>
      <c r="G32" s="36">
        <v>1</v>
      </c>
      <c r="H32" s="36">
        <v>1</v>
      </c>
      <c r="I32" s="31"/>
      <c r="J32" s="76" t="s">
        <v>83</v>
      </c>
    </row>
    <row r="33" spans="1:10" ht="21" customHeight="1" x14ac:dyDescent="0.55000000000000004">
      <c r="A33" s="33"/>
      <c r="B33" s="34" t="s">
        <v>43</v>
      </c>
      <c r="C33" s="70"/>
      <c r="D33" s="35"/>
      <c r="E33" s="33"/>
      <c r="F33" s="33"/>
      <c r="G33" s="36"/>
      <c r="H33" s="36"/>
      <c r="I33" s="31"/>
      <c r="J33" s="76"/>
    </row>
    <row r="34" spans="1:10" ht="21" customHeight="1" x14ac:dyDescent="0.55000000000000004">
      <c r="A34" s="33">
        <v>8</v>
      </c>
      <c r="B34" s="63" t="s">
        <v>44</v>
      </c>
      <c r="C34" s="63"/>
      <c r="D34" s="37"/>
      <c r="E34" s="33"/>
      <c r="F34" s="33"/>
      <c r="G34" s="36"/>
      <c r="H34" s="36"/>
      <c r="I34" s="31"/>
      <c r="J34" s="33"/>
    </row>
    <row r="35" spans="1:10" ht="21" customHeight="1" x14ac:dyDescent="0.55000000000000004">
      <c r="A35" s="33"/>
      <c r="B35" s="34" t="s">
        <v>45</v>
      </c>
      <c r="C35" s="34"/>
      <c r="D35" s="38"/>
      <c r="E35" s="33"/>
      <c r="F35" s="33"/>
      <c r="G35" s="36"/>
      <c r="H35" s="36"/>
      <c r="I35" s="31"/>
      <c r="J35" s="33"/>
    </row>
    <row r="36" spans="1:10" ht="21" customHeight="1" x14ac:dyDescent="0.55000000000000004">
      <c r="A36" s="33"/>
      <c r="B36" s="34" t="s">
        <v>46</v>
      </c>
      <c r="C36" s="34"/>
      <c r="D36" s="38"/>
      <c r="E36" s="33"/>
      <c r="F36" s="33"/>
      <c r="G36" s="36"/>
      <c r="H36" s="36"/>
      <c r="I36" s="31"/>
      <c r="J36" s="33"/>
    </row>
    <row r="37" spans="1:10" ht="21" customHeight="1" x14ac:dyDescent="0.55000000000000004">
      <c r="A37" s="33">
        <v>9</v>
      </c>
      <c r="B37" s="63" t="s">
        <v>47</v>
      </c>
      <c r="C37" s="63"/>
      <c r="D37" s="37"/>
      <c r="E37" s="33"/>
      <c r="F37" s="33"/>
      <c r="G37" s="36"/>
      <c r="H37" s="36"/>
      <c r="I37" s="31"/>
      <c r="J37" s="33"/>
    </row>
    <row r="38" spans="1:10" ht="21" customHeight="1" x14ac:dyDescent="0.55000000000000004">
      <c r="A38" s="33"/>
      <c r="B38" s="34" t="s">
        <v>48</v>
      </c>
      <c r="C38" s="34"/>
      <c r="D38" s="38"/>
      <c r="E38" s="33"/>
      <c r="F38" s="33"/>
      <c r="G38" s="36"/>
      <c r="H38" s="36"/>
      <c r="I38" s="31"/>
      <c r="J38" s="33"/>
    </row>
    <row r="39" spans="1:10" ht="21" customHeight="1" x14ac:dyDescent="0.55000000000000004">
      <c r="A39" s="33"/>
      <c r="B39" s="34" t="s">
        <v>49</v>
      </c>
      <c r="C39" s="34"/>
      <c r="D39" s="38"/>
      <c r="E39" s="33"/>
      <c r="F39" s="33"/>
      <c r="G39" s="36"/>
      <c r="H39" s="36"/>
      <c r="I39" s="31"/>
      <c r="J39" s="33"/>
    </row>
    <row r="40" spans="1:10" ht="21" customHeight="1" x14ac:dyDescent="0.55000000000000004">
      <c r="A40" s="39"/>
      <c r="B40" s="64" t="s">
        <v>50</v>
      </c>
      <c r="C40" s="64"/>
      <c r="D40" s="40"/>
      <c r="E40" s="39"/>
      <c r="F40" s="39"/>
      <c r="G40" s="39"/>
      <c r="H40" s="39"/>
      <c r="I40" s="41"/>
      <c r="J40" s="39"/>
    </row>
    <row r="41" spans="1:10" ht="21" customHeight="1" x14ac:dyDescent="0.55000000000000004">
      <c r="A41" s="33">
        <v>10</v>
      </c>
      <c r="B41" s="63" t="s">
        <v>51</v>
      </c>
      <c r="C41" s="63"/>
      <c r="D41" s="37"/>
      <c r="E41" s="33"/>
      <c r="F41" s="33"/>
      <c r="G41" s="33"/>
      <c r="H41" s="33"/>
      <c r="I41" s="42"/>
      <c r="J41" s="33"/>
    </row>
    <row r="42" spans="1:10" ht="21" customHeight="1" x14ac:dyDescent="0.55000000000000004">
      <c r="A42" s="33"/>
      <c r="B42" s="34" t="s">
        <v>52</v>
      </c>
      <c r="C42" s="34"/>
      <c r="D42" s="38"/>
      <c r="E42" s="33"/>
      <c r="F42" s="33"/>
      <c r="G42" s="36"/>
      <c r="H42" s="36"/>
      <c r="I42" s="31"/>
      <c r="J42" s="33"/>
    </row>
    <row r="43" spans="1:10" ht="21" customHeight="1" x14ac:dyDescent="0.55000000000000004">
      <c r="A43" s="33"/>
      <c r="B43" s="34" t="s">
        <v>53</v>
      </c>
      <c r="C43" s="34"/>
      <c r="D43" s="38"/>
      <c r="E43" s="33"/>
      <c r="F43" s="33"/>
      <c r="G43" s="36"/>
      <c r="H43" s="36"/>
      <c r="I43" s="31"/>
      <c r="J43" s="33"/>
    </row>
    <row r="44" spans="1:10" ht="21" customHeight="1" x14ac:dyDescent="0.55000000000000004">
      <c r="A44" s="33"/>
      <c r="B44" s="34" t="s">
        <v>54</v>
      </c>
      <c r="C44" s="34"/>
      <c r="D44" s="38"/>
      <c r="E44" s="33"/>
      <c r="F44" s="33"/>
      <c r="G44" s="36"/>
      <c r="H44" s="36"/>
      <c r="I44" s="31"/>
      <c r="J44" s="33"/>
    </row>
    <row r="45" spans="1:10" ht="21" customHeight="1" x14ac:dyDescent="0.55000000000000004">
      <c r="A45" s="33">
        <v>11</v>
      </c>
      <c r="B45" s="65" t="s">
        <v>55</v>
      </c>
      <c r="C45" s="65"/>
      <c r="D45" s="37"/>
      <c r="E45" s="33"/>
      <c r="F45" s="33"/>
      <c r="G45" s="36"/>
      <c r="H45" s="36"/>
      <c r="I45" s="31"/>
      <c r="J45" s="33"/>
    </row>
    <row r="46" spans="1:10" ht="21" customHeight="1" x14ac:dyDescent="0.55000000000000004">
      <c r="A46" s="33"/>
      <c r="B46" s="43" t="s">
        <v>56</v>
      </c>
      <c r="C46" s="43"/>
      <c r="D46" s="44"/>
      <c r="E46" s="33"/>
      <c r="F46" s="33"/>
      <c r="G46" s="36"/>
      <c r="H46" s="36"/>
      <c r="I46" s="31"/>
      <c r="J46" s="33"/>
    </row>
    <row r="47" spans="1:10" ht="21" customHeight="1" x14ac:dyDescent="0.55000000000000004">
      <c r="A47" s="33"/>
      <c r="B47" s="43" t="s">
        <v>57</v>
      </c>
      <c r="C47" s="43"/>
      <c r="D47" s="44"/>
      <c r="E47" s="33"/>
      <c r="F47" s="33"/>
      <c r="G47" s="36"/>
      <c r="H47" s="36"/>
      <c r="I47" s="31"/>
      <c r="J47" s="33"/>
    </row>
    <row r="48" spans="1:10" ht="21" customHeight="1" x14ac:dyDescent="0.55000000000000004">
      <c r="A48" s="33"/>
      <c r="B48" s="43" t="s">
        <v>58</v>
      </c>
      <c r="C48" s="43"/>
      <c r="D48" s="44"/>
      <c r="E48" s="33"/>
      <c r="F48" s="33"/>
      <c r="G48" s="36"/>
      <c r="H48" s="36"/>
      <c r="I48" s="31"/>
      <c r="J48" s="33"/>
    </row>
    <row r="49" spans="1:10" ht="21" customHeight="1" x14ac:dyDescent="0.55000000000000004">
      <c r="A49" s="45"/>
      <c r="B49" s="46"/>
      <c r="C49" s="46"/>
      <c r="D49" s="45"/>
      <c r="E49" s="39"/>
      <c r="F49" s="39"/>
      <c r="G49" s="39"/>
      <c r="H49" s="39"/>
      <c r="I49" s="39"/>
      <c r="J49" s="47"/>
    </row>
    <row r="50" spans="1:10" ht="21" customHeight="1" x14ac:dyDescent="0.55000000000000004">
      <c r="A50" s="48"/>
      <c r="B50" s="49" t="s">
        <v>59</v>
      </c>
      <c r="C50" s="49">
        <f>SUM(C24:C49)</f>
        <v>5</v>
      </c>
      <c r="D50" s="50">
        <f>SUM(D24:D49)</f>
        <v>4</v>
      </c>
      <c r="E50" s="50">
        <f>SUM(E24:E49)</f>
        <v>3</v>
      </c>
      <c r="F50" s="50">
        <v>1</v>
      </c>
      <c r="G50" s="50"/>
      <c r="H50" s="50"/>
      <c r="I50" s="50"/>
      <c r="J50" s="50"/>
    </row>
    <row r="51" spans="1:10" s="2" customFormat="1" ht="11.25" customHeight="1" x14ac:dyDescent="0.55000000000000004">
      <c r="A51" s="1"/>
      <c r="B51" s="1"/>
      <c r="C51" s="1"/>
      <c r="D51" s="1"/>
      <c r="F51" s="51"/>
      <c r="G51" s="51"/>
      <c r="H51" s="51"/>
      <c r="I51" s="51"/>
    </row>
    <row r="52" spans="1:10" s="2" customFormat="1" ht="21" customHeight="1" x14ac:dyDescent="0.55000000000000004">
      <c r="A52" s="52"/>
      <c r="B52" s="1"/>
      <c r="C52" s="1"/>
      <c r="D52" s="1"/>
    </row>
  </sheetData>
  <mergeCells count="25">
    <mergeCell ref="J18:J22"/>
    <mergeCell ref="E19:F20"/>
    <mergeCell ref="G19:H21"/>
    <mergeCell ref="B21:B22"/>
    <mergeCell ref="C21:C22"/>
    <mergeCell ref="E18:H18"/>
    <mergeCell ref="I18:I22"/>
    <mergeCell ref="B23:C23"/>
    <mergeCell ref="C16:D16"/>
    <mergeCell ref="A18:A22"/>
    <mergeCell ref="B18:C20"/>
    <mergeCell ref="D18:D22"/>
    <mergeCell ref="C15:D15"/>
    <mergeCell ref="A1:J1"/>
    <mergeCell ref="A2:J2"/>
    <mergeCell ref="A3:J3"/>
    <mergeCell ref="A4:J4"/>
    <mergeCell ref="A5:J5"/>
    <mergeCell ref="C7:D7"/>
    <mergeCell ref="F7:I7"/>
    <mergeCell ref="C9:D9"/>
    <mergeCell ref="C10:D10"/>
    <mergeCell ref="C11:D11"/>
    <mergeCell ref="C12:D12"/>
    <mergeCell ref="C14:D14"/>
  </mergeCells>
  <printOptions horizontalCentered="1"/>
  <pageMargins left="0.23622047244094491" right="0.11811023622047245" top="0.35433070866141736" bottom="0.35433070866141736" header="0.31496062992125984" footer="0.31496062992125984"/>
  <pageSetup paperSize="9" scale="69" orientation="portrait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SheetLayoutView="100" workbookViewId="0">
      <selection activeCell="J31" sqref="J31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26.25" style="2" customWidth="1"/>
    <col min="11" max="16384" width="9" style="1"/>
  </cols>
  <sheetData>
    <row r="1" spans="1:10" ht="29.25" customHeight="1" x14ac:dyDescent="0.55000000000000004">
      <c r="A1" s="368" t="s">
        <v>84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.25" customHeight="1" x14ac:dyDescent="0.55000000000000004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customHeight="1" x14ac:dyDescent="0.55000000000000004">
      <c r="A3" s="337" t="s">
        <v>64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10" ht="21" customHeight="1" x14ac:dyDescent="0.55000000000000004">
      <c r="A4" s="337" t="s">
        <v>65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21" customHeight="1" x14ac:dyDescent="0.55000000000000004">
      <c r="A5" s="337" t="s">
        <v>0</v>
      </c>
      <c r="B5" s="337"/>
      <c r="C5" s="337"/>
      <c r="D5" s="337"/>
      <c r="E5" s="337"/>
      <c r="F5" s="337"/>
      <c r="G5" s="337"/>
      <c r="H5" s="337"/>
      <c r="I5" s="337"/>
      <c r="J5" s="337"/>
    </row>
    <row r="7" spans="1:10" ht="21" customHeight="1" x14ac:dyDescent="0.55000000000000004">
      <c r="A7" s="54">
        <v>1</v>
      </c>
      <c r="B7" s="4" t="s">
        <v>1</v>
      </c>
      <c r="C7" s="366">
        <v>64</v>
      </c>
      <c r="D7" s="367"/>
      <c r="E7" s="6" t="s">
        <v>2</v>
      </c>
      <c r="F7" s="338" t="s">
        <v>66</v>
      </c>
      <c r="G7" s="337"/>
      <c r="H7" s="337"/>
      <c r="I7" s="337"/>
    </row>
    <row r="8" spans="1:10" ht="13.5" customHeight="1" x14ac:dyDescent="0.55000000000000004">
      <c r="A8" s="3"/>
      <c r="B8" s="7"/>
      <c r="C8" s="8"/>
      <c r="D8" s="8"/>
      <c r="E8" s="8"/>
      <c r="F8" s="3"/>
      <c r="G8" s="3"/>
      <c r="H8" s="3"/>
      <c r="I8" s="3"/>
    </row>
    <row r="9" spans="1:10" ht="21" customHeight="1" x14ac:dyDescent="0.55000000000000004">
      <c r="A9" s="55">
        <v>2</v>
      </c>
      <c r="B9" s="9" t="s">
        <v>3</v>
      </c>
      <c r="C9" s="370">
        <v>9</v>
      </c>
      <c r="D9" s="371"/>
      <c r="E9" s="10" t="s">
        <v>4</v>
      </c>
      <c r="I9" s="11" t="s">
        <v>5</v>
      </c>
      <c r="J9" s="3"/>
    </row>
    <row r="10" spans="1:10" ht="21" customHeight="1" x14ac:dyDescent="0.55000000000000004">
      <c r="A10" s="12"/>
      <c r="B10" s="13" t="s">
        <v>6</v>
      </c>
      <c r="C10" s="372">
        <v>3</v>
      </c>
      <c r="D10" s="373"/>
      <c r="E10" s="14" t="s">
        <v>4</v>
      </c>
      <c r="I10" s="15" t="s">
        <v>67</v>
      </c>
      <c r="J10" s="15"/>
    </row>
    <row r="11" spans="1:10" ht="21" customHeight="1" x14ac:dyDescent="0.55000000000000004">
      <c r="A11" s="12"/>
      <c r="B11" s="13" t="s">
        <v>7</v>
      </c>
      <c r="C11" s="372">
        <v>6</v>
      </c>
      <c r="D11" s="373"/>
      <c r="E11" s="14" t="s">
        <v>4</v>
      </c>
      <c r="I11" s="15" t="s">
        <v>68</v>
      </c>
      <c r="J11" s="15"/>
    </row>
    <row r="12" spans="1:10" ht="21" customHeight="1" x14ac:dyDescent="0.55000000000000004">
      <c r="A12" s="16"/>
      <c r="B12" s="17" t="s">
        <v>8</v>
      </c>
      <c r="C12" s="374">
        <v>0</v>
      </c>
      <c r="D12" s="375"/>
      <c r="E12" s="18" t="s">
        <v>4</v>
      </c>
      <c r="I12" s="15" t="s">
        <v>9</v>
      </c>
      <c r="J12" s="15"/>
    </row>
    <row r="13" spans="1:10" ht="11.25" customHeight="1" x14ac:dyDescent="0.55000000000000004">
      <c r="A13" s="2"/>
      <c r="B13" s="19"/>
      <c r="C13" s="20"/>
      <c r="D13" s="20"/>
    </row>
    <row r="14" spans="1:10" ht="21" customHeight="1" x14ac:dyDescent="0.55000000000000004">
      <c r="A14" s="55">
        <v>3</v>
      </c>
      <c r="B14" s="4" t="s">
        <v>10</v>
      </c>
      <c r="C14" s="366">
        <v>6</v>
      </c>
      <c r="D14" s="367"/>
      <c r="E14" s="5" t="s">
        <v>11</v>
      </c>
    </row>
    <row r="15" spans="1:10" ht="24" x14ac:dyDescent="0.55000000000000004">
      <c r="A15" s="56"/>
      <c r="B15" s="4" t="s">
        <v>12</v>
      </c>
      <c r="C15" s="366">
        <v>4</v>
      </c>
      <c r="D15" s="367"/>
      <c r="E15" s="5" t="s">
        <v>11</v>
      </c>
    </row>
    <row r="16" spans="1:10" ht="24" x14ac:dyDescent="0.55000000000000004">
      <c r="A16" s="57"/>
      <c r="B16" s="4" t="s">
        <v>13</v>
      </c>
      <c r="C16" s="366">
        <v>-2</v>
      </c>
      <c r="D16" s="367"/>
      <c r="E16" s="5" t="s">
        <v>11</v>
      </c>
      <c r="F16" s="15" t="s">
        <v>85</v>
      </c>
    </row>
    <row r="17" spans="1:10" ht="13.5" customHeight="1" x14ac:dyDescent="0.55000000000000004"/>
    <row r="18" spans="1:10" ht="21" customHeight="1" x14ac:dyDescent="0.55000000000000004">
      <c r="A18" s="378" t="s">
        <v>14</v>
      </c>
      <c r="B18" s="378" t="s">
        <v>15</v>
      </c>
      <c r="C18" s="378"/>
      <c r="D18" s="380" t="s">
        <v>16</v>
      </c>
      <c r="E18" s="393" t="s">
        <v>17</v>
      </c>
      <c r="F18" s="394"/>
      <c r="G18" s="394"/>
      <c r="H18" s="394"/>
      <c r="I18" s="395" t="s">
        <v>18</v>
      </c>
      <c r="J18" s="352" t="s">
        <v>19</v>
      </c>
    </row>
    <row r="19" spans="1:10" ht="21" customHeight="1" x14ac:dyDescent="0.55000000000000004">
      <c r="A19" s="379"/>
      <c r="B19" s="378"/>
      <c r="C19" s="378"/>
      <c r="D19" s="381"/>
      <c r="E19" s="383" t="s">
        <v>62</v>
      </c>
      <c r="F19" s="384"/>
      <c r="G19" s="387" t="s">
        <v>20</v>
      </c>
      <c r="H19" s="388"/>
      <c r="I19" s="395"/>
      <c r="J19" s="352"/>
    </row>
    <row r="20" spans="1:10" ht="21" customHeight="1" x14ac:dyDescent="0.55000000000000004">
      <c r="A20" s="379"/>
      <c r="B20" s="378"/>
      <c r="C20" s="378"/>
      <c r="D20" s="381"/>
      <c r="E20" s="385"/>
      <c r="F20" s="386"/>
      <c r="G20" s="389"/>
      <c r="H20" s="390"/>
      <c r="I20" s="395"/>
      <c r="J20" s="352"/>
    </row>
    <row r="21" spans="1:10" ht="21" customHeight="1" x14ac:dyDescent="0.55000000000000004">
      <c r="A21" s="379"/>
      <c r="B21" s="391" t="s">
        <v>21</v>
      </c>
      <c r="C21" s="391" t="s">
        <v>22</v>
      </c>
      <c r="D21" s="381"/>
      <c r="E21" s="21" t="s">
        <v>23</v>
      </c>
      <c r="F21" s="22" t="s">
        <v>24</v>
      </c>
      <c r="G21" s="389"/>
      <c r="H21" s="390"/>
      <c r="I21" s="395"/>
      <c r="J21" s="352"/>
    </row>
    <row r="22" spans="1:10" ht="27" customHeight="1" x14ac:dyDescent="0.55000000000000004">
      <c r="A22" s="379"/>
      <c r="B22" s="392"/>
      <c r="C22" s="392"/>
      <c r="D22" s="382"/>
      <c r="E22" s="23" t="s">
        <v>25</v>
      </c>
      <c r="F22" s="24" t="s">
        <v>25</v>
      </c>
      <c r="G22" s="25" t="s">
        <v>60</v>
      </c>
      <c r="H22" s="26" t="s">
        <v>61</v>
      </c>
      <c r="I22" s="395"/>
      <c r="J22" s="352"/>
    </row>
    <row r="23" spans="1:10" ht="21" customHeight="1" x14ac:dyDescent="0.55000000000000004">
      <c r="A23" s="58"/>
      <c r="B23" s="376" t="s">
        <v>26</v>
      </c>
      <c r="C23" s="377"/>
      <c r="D23" s="59" t="s">
        <v>27</v>
      </c>
      <c r="E23" s="60" t="s">
        <v>28</v>
      </c>
      <c r="F23" s="61" t="s">
        <v>29</v>
      </c>
      <c r="G23" s="61" t="s">
        <v>30</v>
      </c>
      <c r="H23" s="61" t="s">
        <v>31</v>
      </c>
      <c r="I23" s="61" t="s">
        <v>32</v>
      </c>
      <c r="J23" s="62" t="s">
        <v>33</v>
      </c>
    </row>
    <row r="24" spans="1:10" ht="21" customHeight="1" x14ac:dyDescent="0.55000000000000004">
      <c r="A24" s="27">
        <v>1</v>
      </c>
      <c r="B24" s="28" t="s">
        <v>34</v>
      </c>
      <c r="C24" s="66">
        <v>1</v>
      </c>
      <c r="D24" s="67">
        <v>1</v>
      </c>
      <c r="E24" s="30">
        <v>1</v>
      </c>
      <c r="F24" s="72"/>
      <c r="G24" s="31">
        <v>-1</v>
      </c>
      <c r="H24" s="31">
        <v>-1</v>
      </c>
      <c r="I24" s="69" t="s">
        <v>86</v>
      </c>
      <c r="J24" s="32" t="s">
        <v>72</v>
      </c>
    </row>
    <row r="25" spans="1:10" ht="21" customHeight="1" x14ac:dyDescent="0.55000000000000004">
      <c r="A25" s="33">
        <v>2</v>
      </c>
      <c r="B25" s="34" t="s">
        <v>35</v>
      </c>
      <c r="C25" s="70">
        <v>1</v>
      </c>
      <c r="D25" s="71">
        <v>1</v>
      </c>
      <c r="E25" s="33">
        <v>1</v>
      </c>
      <c r="F25" s="72"/>
      <c r="G25" s="36"/>
      <c r="H25" s="36"/>
      <c r="I25" s="69"/>
      <c r="J25" s="32" t="s">
        <v>75</v>
      </c>
    </row>
    <row r="26" spans="1:10" ht="21" customHeight="1" x14ac:dyDescent="0.55000000000000004">
      <c r="A26" s="33">
        <v>3</v>
      </c>
      <c r="B26" s="34" t="s">
        <v>36</v>
      </c>
      <c r="C26" s="70">
        <v>1</v>
      </c>
      <c r="D26" s="71">
        <v>1</v>
      </c>
      <c r="E26" s="33"/>
      <c r="F26" s="72"/>
      <c r="G26" s="36">
        <v>-1</v>
      </c>
      <c r="H26" s="36">
        <v>-1</v>
      </c>
      <c r="I26" s="69"/>
      <c r="J26" s="32" t="s">
        <v>78</v>
      </c>
    </row>
    <row r="27" spans="1:10" ht="21" customHeight="1" x14ac:dyDescent="0.55000000000000004">
      <c r="A27" s="33">
        <v>4</v>
      </c>
      <c r="B27" s="34" t="s">
        <v>37</v>
      </c>
      <c r="C27" s="70">
        <v>1</v>
      </c>
      <c r="D27" s="71">
        <v>1</v>
      </c>
      <c r="E27" s="33">
        <v>1</v>
      </c>
      <c r="F27" s="33"/>
      <c r="G27" s="36"/>
      <c r="H27" s="36"/>
      <c r="I27" s="69"/>
      <c r="J27" s="32" t="s">
        <v>86</v>
      </c>
    </row>
    <row r="28" spans="1:10" ht="21" customHeight="1" x14ac:dyDescent="0.55000000000000004">
      <c r="A28" s="33">
        <v>5</v>
      </c>
      <c r="B28" s="34" t="s">
        <v>38</v>
      </c>
      <c r="C28" s="70">
        <v>1</v>
      </c>
      <c r="D28" s="71">
        <v>1</v>
      </c>
      <c r="E28" s="33"/>
      <c r="F28" s="33"/>
      <c r="G28" s="36">
        <v>-1</v>
      </c>
      <c r="H28" s="36">
        <v>-1</v>
      </c>
      <c r="I28" s="69"/>
      <c r="J28" s="73" t="s">
        <v>87</v>
      </c>
    </row>
    <row r="29" spans="1:10" ht="21" customHeight="1" x14ac:dyDescent="0.55000000000000004">
      <c r="A29" s="33">
        <v>6</v>
      </c>
      <c r="B29" s="34" t="s">
        <v>39</v>
      </c>
      <c r="C29" s="70">
        <v>1</v>
      </c>
      <c r="D29" s="71"/>
      <c r="E29" s="33"/>
      <c r="F29" s="33"/>
      <c r="G29" s="36">
        <v>-1</v>
      </c>
      <c r="H29" s="36"/>
      <c r="I29" s="69"/>
      <c r="J29" s="73" t="s">
        <v>88</v>
      </c>
    </row>
    <row r="30" spans="1:10" ht="21" customHeight="1" x14ac:dyDescent="0.55000000000000004">
      <c r="A30" s="33">
        <v>7</v>
      </c>
      <c r="B30" s="63" t="s">
        <v>40</v>
      </c>
      <c r="C30" s="74"/>
      <c r="D30" s="37"/>
      <c r="E30" s="33"/>
      <c r="F30" s="33"/>
      <c r="G30" s="36"/>
      <c r="H30" s="36"/>
      <c r="I30" s="31"/>
      <c r="J30" s="75" t="s">
        <v>89</v>
      </c>
    </row>
    <row r="31" spans="1:10" ht="21" customHeight="1" x14ac:dyDescent="0.55000000000000004">
      <c r="A31" s="33"/>
      <c r="B31" s="34" t="s">
        <v>41</v>
      </c>
      <c r="C31" s="70">
        <v>1</v>
      </c>
      <c r="D31" s="71">
        <v>1</v>
      </c>
      <c r="E31" s="33">
        <v>1</v>
      </c>
      <c r="F31" s="33"/>
      <c r="G31" s="36"/>
      <c r="H31" s="36"/>
      <c r="I31" s="31"/>
      <c r="J31" s="75" t="s">
        <v>90</v>
      </c>
    </row>
    <row r="32" spans="1:10" ht="21" customHeight="1" x14ac:dyDescent="0.55000000000000004">
      <c r="A32" s="33"/>
      <c r="B32" s="34" t="s">
        <v>42</v>
      </c>
      <c r="C32" s="70"/>
      <c r="D32" s="71"/>
      <c r="E32" s="33"/>
      <c r="F32" s="33"/>
      <c r="G32" s="36"/>
      <c r="H32" s="36"/>
      <c r="I32" s="31"/>
      <c r="J32" s="76" t="s">
        <v>91</v>
      </c>
    </row>
    <row r="33" spans="1:10" ht="21" customHeight="1" x14ac:dyDescent="0.55000000000000004">
      <c r="A33" s="33"/>
      <c r="B33" s="34" t="s">
        <v>43</v>
      </c>
      <c r="C33" s="70"/>
      <c r="D33" s="35"/>
      <c r="E33" s="33"/>
      <c r="F33" s="33"/>
      <c r="G33" s="36"/>
      <c r="H33" s="36"/>
      <c r="I33" s="31"/>
      <c r="J33" s="75" t="s">
        <v>82</v>
      </c>
    </row>
    <row r="34" spans="1:10" ht="21" customHeight="1" x14ac:dyDescent="0.55000000000000004">
      <c r="A34" s="33">
        <v>8</v>
      </c>
      <c r="B34" s="63" t="s">
        <v>44</v>
      </c>
      <c r="C34" s="63"/>
      <c r="D34" s="37"/>
      <c r="E34" s="33"/>
      <c r="F34" s="33"/>
      <c r="G34" s="36"/>
      <c r="H34" s="36"/>
      <c r="I34" s="31"/>
      <c r="J34" s="76" t="s">
        <v>83</v>
      </c>
    </row>
    <row r="35" spans="1:10" ht="21" customHeight="1" x14ac:dyDescent="0.55000000000000004">
      <c r="A35" s="33"/>
      <c r="B35" s="34" t="s">
        <v>45</v>
      </c>
      <c r="C35" s="34"/>
      <c r="D35" s="38"/>
      <c r="E35" s="33"/>
      <c r="F35" s="33"/>
      <c r="G35" s="36"/>
      <c r="H35" s="36"/>
      <c r="I35" s="31"/>
      <c r="J35" s="33"/>
    </row>
    <row r="36" spans="1:10" ht="21" customHeight="1" x14ac:dyDescent="0.55000000000000004">
      <c r="A36" s="33"/>
      <c r="B36" s="34" t="s">
        <v>46</v>
      </c>
      <c r="C36" s="34"/>
      <c r="D36" s="38"/>
      <c r="E36" s="33"/>
      <c r="F36" s="33"/>
      <c r="G36" s="36"/>
      <c r="H36" s="36"/>
      <c r="I36" s="31"/>
      <c r="J36" s="33"/>
    </row>
    <row r="37" spans="1:10" ht="21" customHeight="1" x14ac:dyDescent="0.55000000000000004">
      <c r="A37" s="33">
        <v>9</v>
      </c>
      <c r="B37" s="63" t="s">
        <v>47</v>
      </c>
      <c r="C37" s="63"/>
      <c r="D37" s="37"/>
      <c r="E37" s="33"/>
      <c r="F37" s="33"/>
      <c r="G37" s="36"/>
      <c r="H37" s="36"/>
      <c r="I37" s="31"/>
      <c r="J37" s="33"/>
    </row>
    <row r="38" spans="1:10" ht="21" customHeight="1" x14ac:dyDescent="0.55000000000000004">
      <c r="A38" s="33"/>
      <c r="B38" s="34" t="s">
        <v>48</v>
      </c>
      <c r="C38" s="34"/>
      <c r="D38" s="38"/>
      <c r="E38" s="33"/>
      <c r="F38" s="33"/>
      <c r="G38" s="36"/>
      <c r="H38" s="36"/>
      <c r="I38" s="31"/>
      <c r="J38" s="33"/>
    </row>
    <row r="39" spans="1:10" ht="21" customHeight="1" x14ac:dyDescent="0.55000000000000004">
      <c r="A39" s="33"/>
      <c r="B39" s="34" t="s">
        <v>49</v>
      </c>
      <c r="C39" s="34"/>
      <c r="D39" s="38"/>
      <c r="E39" s="33"/>
      <c r="F39" s="33"/>
      <c r="G39" s="36"/>
      <c r="H39" s="36"/>
      <c r="I39" s="31"/>
      <c r="J39" s="33"/>
    </row>
    <row r="40" spans="1:10" ht="21" customHeight="1" x14ac:dyDescent="0.55000000000000004">
      <c r="A40" s="39"/>
      <c r="B40" s="64" t="s">
        <v>50</v>
      </c>
      <c r="C40" s="64"/>
      <c r="D40" s="40"/>
      <c r="E40" s="39"/>
      <c r="F40" s="39"/>
      <c r="G40" s="39"/>
      <c r="H40" s="39"/>
      <c r="I40" s="41"/>
      <c r="J40" s="39"/>
    </row>
    <row r="41" spans="1:10" ht="21" customHeight="1" x14ac:dyDescent="0.55000000000000004">
      <c r="A41" s="33">
        <v>10</v>
      </c>
      <c r="B41" s="63" t="s">
        <v>51</v>
      </c>
      <c r="C41" s="63"/>
      <c r="D41" s="37"/>
      <c r="E41" s="33"/>
      <c r="F41" s="33"/>
      <c r="G41" s="33"/>
      <c r="H41" s="33"/>
      <c r="I41" s="42"/>
      <c r="J41" s="33"/>
    </row>
    <row r="42" spans="1:10" ht="21" customHeight="1" x14ac:dyDescent="0.55000000000000004">
      <c r="A42" s="33"/>
      <c r="B42" s="34" t="s">
        <v>52</v>
      </c>
      <c r="C42" s="34"/>
      <c r="D42" s="38"/>
      <c r="E42" s="33"/>
      <c r="F42" s="33"/>
      <c r="G42" s="36"/>
      <c r="H42" s="36"/>
      <c r="I42" s="31"/>
      <c r="J42" s="33"/>
    </row>
    <row r="43" spans="1:10" ht="21" customHeight="1" x14ac:dyDescent="0.55000000000000004">
      <c r="A43" s="33"/>
      <c r="B43" s="34" t="s">
        <v>53</v>
      </c>
      <c r="C43" s="34"/>
      <c r="D43" s="38"/>
      <c r="E43" s="33"/>
      <c r="F43" s="33"/>
      <c r="G43" s="36"/>
      <c r="H43" s="36"/>
      <c r="I43" s="31"/>
      <c r="J43" s="33"/>
    </row>
    <row r="44" spans="1:10" ht="21" customHeight="1" x14ac:dyDescent="0.55000000000000004">
      <c r="A44" s="33"/>
      <c r="B44" s="34" t="s">
        <v>54</v>
      </c>
      <c r="C44" s="34"/>
      <c r="D44" s="38"/>
      <c r="E44" s="33"/>
      <c r="F44" s="33"/>
      <c r="G44" s="36"/>
      <c r="H44" s="36"/>
      <c r="I44" s="31"/>
      <c r="J44" s="33"/>
    </row>
    <row r="45" spans="1:10" ht="21" customHeight="1" x14ac:dyDescent="0.55000000000000004">
      <c r="A45" s="33">
        <v>11</v>
      </c>
      <c r="B45" s="65" t="s">
        <v>55</v>
      </c>
      <c r="C45" s="65"/>
      <c r="D45" s="37"/>
      <c r="E45" s="33"/>
      <c r="F45" s="33"/>
      <c r="G45" s="36"/>
      <c r="H45" s="36"/>
      <c r="I45" s="31"/>
      <c r="J45" s="33"/>
    </row>
    <row r="46" spans="1:10" ht="21" customHeight="1" x14ac:dyDescent="0.55000000000000004">
      <c r="A46" s="33"/>
      <c r="B46" s="43" t="s">
        <v>56</v>
      </c>
      <c r="C46" s="43"/>
      <c r="D46" s="44"/>
      <c r="E46" s="33"/>
      <c r="F46" s="33"/>
      <c r="G46" s="36"/>
      <c r="H46" s="36"/>
      <c r="I46" s="31"/>
      <c r="J46" s="33"/>
    </row>
    <row r="47" spans="1:10" ht="21" customHeight="1" x14ac:dyDescent="0.55000000000000004">
      <c r="A47" s="33"/>
      <c r="B47" s="43" t="s">
        <v>57</v>
      </c>
      <c r="C47" s="43"/>
      <c r="D47" s="44"/>
      <c r="E47" s="33"/>
      <c r="F47" s="33"/>
      <c r="G47" s="36"/>
      <c r="H47" s="36"/>
      <c r="I47" s="31"/>
      <c r="J47" s="33"/>
    </row>
    <row r="48" spans="1:10" ht="21" customHeight="1" x14ac:dyDescent="0.55000000000000004">
      <c r="A48" s="33"/>
      <c r="B48" s="43" t="s">
        <v>58</v>
      </c>
      <c r="C48" s="43"/>
      <c r="D48" s="44"/>
      <c r="E48" s="33"/>
      <c r="F48" s="33"/>
      <c r="G48" s="36"/>
      <c r="H48" s="36"/>
      <c r="I48" s="31"/>
      <c r="J48" s="33"/>
    </row>
    <row r="49" spans="1:10" ht="21" customHeight="1" x14ac:dyDescent="0.55000000000000004">
      <c r="A49" s="45"/>
      <c r="B49" s="46"/>
      <c r="C49" s="46"/>
      <c r="D49" s="45"/>
      <c r="E49" s="39"/>
      <c r="F49" s="39"/>
      <c r="G49" s="39"/>
      <c r="H49" s="39"/>
      <c r="I49" s="39"/>
      <c r="J49" s="47"/>
    </row>
    <row r="50" spans="1:10" ht="21" customHeight="1" x14ac:dyDescent="0.55000000000000004">
      <c r="A50" s="48"/>
      <c r="B50" s="49" t="s">
        <v>59</v>
      </c>
      <c r="C50" s="49">
        <f>SUM(C24:C49)</f>
        <v>7</v>
      </c>
      <c r="D50" s="50">
        <f>SUM(D24:D49)</f>
        <v>6</v>
      </c>
      <c r="E50" s="50">
        <f>SUM(E24:E49)</f>
        <v>4</v>
      </c>
      <c r="F50" s="50">
        <v>0</v>
      </c>
      <c r="G50" s="50"/>
      <c r="H50" s="50"/>
      <c r="I50" s="50"/>
      <c r="J50" s="50"/>
    </row>
    <row r="51" spans="1:10" s="2" customFormat="1" ht="11.25" customHeight="1" x14ac:dyDescent="0.55000000000000004">
      <c r="A51" s="1"/>
      <c r="B51" s="1"/>
      <c r="C51" s="1"/>
      <c r="D51" s="1"/>
      <c r="F51" s="51"/>
      <c r="G51" s="51"/>
      <c r="H51" s="51"/>
      <c r="I51" s="51"/>
    </row>
    <row r="52" spans="1:10" s="2" customFormat="1" ht="21" customHeight="1" x14ac:dyDescent="0.55000000000000004">
      <c r="A52" s="52"/>
      <c r="B52" s="1"/>
      <c r="C52" s="1"/>
      <c r="D52" s="1"/>
    </row>
  </sheetData>
  <mergeCells count="25">
    <mergeCell ref="J18:J22"/>
    <mergeCell ref="E19:F20"/>
    <mergeCell ref="G19:H21"/>
    <mergeCell ref="B21:B22"/>
    <mergeCell ref="C21:C22"/>
    <mergeCell ref="E18:H18"/>
    <mergeCell ref="I18:I22"/>
    <mergeCell ref="B23:C23"/>
    <mergeCell ref="C16:D16"/>
    <mergeCell ref="A18:A22"/>
    <mergeCell ref="B18:C20"/>
    <mergeCell ref="D18:D22"/>
    <mergeCell ref="C15:D15"/>
    <mergeCell ref="A1:J1"/>
    <mergeCell ref="A2:J2"/>
    <mergeCell ref="A3:J3"/>
    <mergeCell ref="A4:J4"/>
    <mergeCell ref="A5:J5"/>
    <mergeCell ref="C7:D7"/>
    <mergeCell ref="F7:I7"/>
    <mergeCell ref="C9:D9"/>
    <mergeCell ref="C10:D10"/>
    <mergeCell ref="C11:D11"/>
    <mergeCell ref="C12:D12"/>
    <mergeCell ref="C14:D14"/>
  </mergeCells>
  <printOptions horizontalCentered="1"/>
  <pageMargins left="0.23622047244094491" right="0.11811023622047245" top="0.35433070866141736" bottom="0.35433070866141736" header="0.31496062992125984" footer="0.31496062992125984"/>
  <pageSetup paperSize="9" scale="69"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19" zoomScaleSheetLayoutView="100" workbookViewId="0">
      <selection activeCell="C12" sqref="C12:D12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26.25" style="2" customWidth="1"/>
    <col min="11" max="16384" width="9" style="1"/>
  </cols>
  <sheetData>
    <row r="1" spans="1:10" ht="29.25" customHeight="1" x14ac:dyDescent="0.55000000000000004">
      <c r="A1" s="368" t="s">
        <v>92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.25" customHeight="1" x14ac:dyDescent="0.55000000000000004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customHeight="1" x14ac:dyDescent="0.55000000000000004">
      <c r="A3" s="337" t="s">
        <v>64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10" ht="21" customHeight="1" x14ac:dyDescent="0.55000000000000004">
      <c r="A4" s="337" t="s">
        <v>65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21" customHeight="1" x14ac:dyDescent="0.55000000000000004">
      <c r="A5" s="337" t="s">
        <v>0</v>
      </c>
      <c r="B5" s="337"/>
      <c r="C5" s="337"/>
      <c r="D5" s="337"/>
      <c r="E5" s="337"/>
      <c r="F5" s="337"/>
      <c r="G5" s="337"/>
      <c r="H5" s="337"/>
      <c r="I5" s="337"/>
      <c r="J5" s="337"/>
    </row>
    <row r="7" spans="1:10" ht="21" customHeight="1" x14ac:dyDescent="0.55000000000000004">
      <c r="A7" s="54">
        <v>1</v>
      </c>
      <c r="B7" s="4" t="s">
        <v>1</v>
      </c>
      <c r="C7" s="366">
        <v>105</v>
      </c>
      <c r="D7" s="367"/>
      <c r="E7" s="6" t="s">
        <v>2</v>
      </c>
      <c r="F7" s="338" t="s">
        <v>66</v>
      </c>
      <c r="G7" s="337"/>
      <c r="H7" s="337"/>
      <c r="I7" s="337"/>
    </row>
    <row r="8" spans="1:10" ht="13.5" customHeight="1" x14ac:dyDescent="0.55000000000000004">
      <c r="A8" s="3"/>
      <c r="B8" s="7"/>
      <c r="C8" s="8"/>
      <c r="D8" s="8"/>
      <c r="E8" s="8"/>
      <c r="F8" s="3"/>
      <c r="G8" s="3"/>
      <c r="H8" s="3"/>
      <c r="I8" s="3"/>
    </row>
    <row r="9" spans="1:10" ht="21" customHeight="1" x14ac:dyDescent="0.55000000000000004">
      <c r="A9" s="55">
        <v>2</v>
      </c>
      <c r="B9" s="9" t="s">
        <v>3</v>
      </c>
      <c r="C9" s="370">
        <v>8</v>
      </c>
      <c r="D9" s="371"/>
      <c r="E9" s="10" t="s">
        <v>4</v>
      </c>
      <c r="I9" s="11" t="s">
        <v>5</v>
      </c>
      <c r="J9" s="3"/>
    </row>
    <row r="10" spans="1:10" ht="21" customHeight="1" x14ac:dyDescent="0.55000000000000004">
      <c r="A10" s="12"/>
      <c r="B10" s="13" t="s">
        <v>6</v>
      </c>
      <c r="C10" s="372">
        <v>2</v>
      </c>
      <c r="D10" s="373"/>
      <c r="E10" s="14" t="s">
        <v>4</v>
      </c>
      <c r="I10" s="15" t="s">
        <v>67</v>
      </c>
      <c r="J10" s="15"/>
    </row>
    <row r="11" spans="1:10" ht="21" customHeight="1" x14ac:dyDescent="0.55000000000000004">
      <c r="A11" s="12"/>
      <c r="B11" s="13" t="s">
        <v>7</v>
      </c>
      <c r="C11" s="372">
        <v>6</v>
      </c>
      <c r="D11" s="373"/>
      <c r="E11" s="14" t="s">
        <v>4</v>
      </c>
      <c r="I11" s="15" t="s">
        <v>68</v>
      </c>
      <c r="J11" s="15"/>
    </row>
    <row r="12" spans="1:10" ht="21" customHeight="1" x14ac:dyDescent="0.55000000000000004">
      <c r="A12" s="16"/>
      <c r="B12" s="17" t="s">
        <v>8</v>
      </c>
      <c r="C12" s="374">
        <v>0</v>
      </c>
      <c r="D12" s="375"/>
      <c r="E12" s="18" t="s">
        <v>4</v>
      </c>
      <c r="I12" s="15" t="s">
        <v>9</v>
      </c>
      <c r="J12" s="15"/>
    </row>
    <row r="13" spans="1:10" ht="11.25" customHeight="1" x14ac:dyDescent="0.55000000000000004">
      <c r="A13" s="2"/>
      <c r="B13" s="19"/>
      <c r="C13" s="20"/>
      <c r="D13" s="20"/>
    </row>
    <row r="14" spans="1:10" ht="21" customHeight="1" x14ac:dyDescent="0.55000000000000004">
      <c r="A14" s="55">
        <v>3</v>
      </c>
      <c r="B14" s="4" t="s">
        <v>10</v>
      </c>
      <c r="C14" s="366">
        <v>8</v>
      </c>
      <c r="D14" s="367"/>
      <c r="E14" s="5" t="s">
        <v>11</v>
      </c>
    </row>
    <row r="15" spans="1:10" ht="24" x14ac:dyDescent="0.55000000000000004">
      <c r="A15" s="56"/>
      <c r="B15" s="4" t="s">
        <v>12</v>
      </c>
      <c r="C15" s="366">
        <v>7</v>
      </c>
      <c r="D15" s="367"/>
      <c r="E15" s="5" t="s">
        <v>11</v>
      </c>
    </row>
    <row r="16" spans="1:10" ht="24" x14ac:dyDescent="0.55000000000000004">
      <c r="A16" s="57"/>
      <c r="B16" s="4" t="s">
        <v>13</v>
      </c>
      <c r="C16" s="366">
        <v>-1</v>
      </c>
      <c r="D16" s="367"/>
      <c r="E16" s="5" t="s">
        <v>11</v>
      </c>
      <c r="F16" s="15" t="s">
        <v>85</v>
      </c>
    </row>
    <row r="17" spans="1:10" ht="13.5" customHeight="1" x14ac:dyDescent="0.55000000000000004"/>
    <row r="18" spans="1:10" ht="21" customHeight="1" x14ac:dyDescent="0.55000000000000004">
      <c r="A18" s="378" t="s">
        <v>14</v>
      </c>
      <c r="B18" s="378" t="s">
        <v>15</v>
      </c>
      <c r="C18" s="378"/>
      <c r="D18" s="380" t="s">
        <v>16</v>
      </c>
      <c r="E18" s="393" t="s">
        <v>17</v>
      </c>
      <c r="F18" s="394"/>
      <c r="G18" s="394"/>
      <c r="H18" s="394"/>
      <c r="I18" s="395" t="s">
        <v>18</v>
      </c>
      <c r="J18" s="352" t="s">
        <v>19</v>
      </c>
    </row>
    <row r="19" spans="1:10" ht="21" customHeight="1" x14ac:dyDescent="0.55000000000000004">
      <c r="A19" s="379"/>
      <c r="B19" s="378"/>
      <c r="C19" s="378"/>
      <c r="D19" s="381"/>
      <c r="E19" s="383" t="s">
        <v>62</v>
      </c>
      <c r="F19" s="384"/>
      <c r="G19" s="387" t="s">
        <v>20</v>
      </c>
      <c r="H19" s="388"/>
      <c r="I19" s="395"/>
      <c r="J19" s="352"/>
    </row>
    <row r="20" spans="1:10" ht="21" customHeight="1" x14ac:dyDescent="0.55000000000000004">
      <c r="A20" s="379"/>
      <c r="B20" s="378"/>
      <c r="C20" s="378"/>
      <c r="D20" s="381"/>
      <c r="E20" s="385"/>
      <c r="F20" s="386"/>
      <c r="G20" s="389"/>
      <c r="H20" s="390"/>
      <c r="I20" s="395"/>
      <c r="J20" s="352"/>
    </row>
    <row r="21" spans="1:10" ht="21" customHeight="1" x14ac:dyDescent="0.55000000000000004">
      <c r="A21" s="379"/>
      <c r="B21" s="391" t="s">
        <v>21</v>
      </c>
      <c r="C21" s="391" t="s">
        <v>22</v>
      </c>
      <c r="D21" s="381"/>
      <c r="E21" s="21" t="s">
        <v>23</v>
      </c>
      <c r="F21" s="22" t="s">
        <v>24</v>
      </c>
      <c r="G21" s="389"/>
      <c r="H21" s="390"/>
      <c r="I21" s="395"/>
      <c r="J21" s="352"/>
    </row>
    <row r="22" spans="1:10" ht="27" customHeight="1" x14ac:dyDescent="0.55000000000000004">
      <c r="A22" s="379"/>
      <c r="B22" s="392"/>
      <c r="C22" s="392"/>
      <c r="D22" s="382"/>
      <c r="E22" s="23" t="s">
        <v>25</v>
      </c>
      <c r="F22" s="24" t="s">
        <v>25</v>
      </c>
      <c r="G22" s="25" t="s">
        <v>60</v>
      </c>
      <c r="H22" s="26" t="s">
        <v>61</v>
      </c>
      <c r="I22" s="395"/>
      <c r="J22" s="352"/>
    </row>
    <row r="23" spans="1:10" ht="21" customHeight="1" x14ac:dyDescent="0.55000000000000004">
      <c r="A23" s="58"/>
      <c r="B23" s="376" t="s">
        <v>26</v>
      </c>
      <c r="C23" s="377"/>
      <c r="D23" s="59" t="s">
        <v>27</v>
      </c>
      <c r="E23" s="60" t="s">
        <v>28</v>
      </c>
      <c r="F23" s="61" t="s">
        <v>29</v>
      </c>
      <c r="G23" s="61" t="s">
        <v>30</v>
      </c>
      <c r="H23" s="61" t="s">
        <v>31</v>
      </c>
      <c r="I23" s="61" t="s">
        <v>32</v>
      </c>
      <c r="J23" s="62" t="s">
        <v>33</v>
      </c>
    </row>
    <row r="24" spans="1:10" ht="21" customHeight="1" x14ac:dyDescent="0.55000000000000004">
      <c r="A24" s="27">
        <v>1</v>
      </c>
      <c r="B24" s="28" t="s">
        <v>34</v>
      </c>
      <c r="C24" s="66">
        <v>1</v>
      </c>
      <c r="D24" s="67">
        <v>1</v>
      </c>
      <c r="E24" s="30">
        <v>1</v>
      </c>
      <c r="F24" s="72" t="s">
        <v>93</v>
      </c>
      <c r="G24" s="31"/>
      <c r="H24" s="31"/>
      <c r="I24" s="69" t="s">
        <v>86</v>
      </c>
      <c r="J24" s="32" t="s">
        <v>72</v>
      </c>
    </row>
    <row r="25" spans="1:10" ht="21" customHeight="1" x14ac:dyDescent="0.55000000000000004">
      <c r="A25" s="33">
        <v>2</v>
      </c>
      <c r="B25" s="34" t="s">
        <v>35</v>
      </c>
      <c r="C25" s="70">
        <v>1</v>
      </c>
      <c r="D25" s="71">
        <v>1</v>
      </c>
      <c r="E25" s="33"/>
      <c r="F25" s="72" t="s">
        <v>73</v>
      </c>
      <c r="G25" s="36">
        <v>-1</v>
      </c>
      <c r="H25" s="36">
        <v>-1</v>
      </c>
      <c r="I25" s="69" t="s">
        <v>87</v>
      </c>
      <c r="J25" s="32" t="s">
        <v>75</v>
      </c>
    </row>
    <row r="26" spans="1:10" ht="21" customHeight="1" x14ac:dyDescent="0.55000000000000004">
      <c r="A26" s="33">
        <v>3</v>
      </c>
      <c r="B26" s="34" t="s">
        <v>36</v>
      </c>
      <c r="C26" s="70">
        <v>1</v>
      </c>
      <c r="D26" s="71">
        <v>1</v>
      </c>
      <c r="E26" s="33">
        <v>1</v>
      </c>
      <c r="F26" s="72" t="s">
        <v>94</v>
      </c>
      <c r="G26" s="36"/>
      <c r="H26" s="36"/>
      <c r="I26" s="69" t="s">
        <v>88</v>
      </c>
      <c r="J26" s="32" t="s">
        <v>78</v>
      </c>
    </row>
    <row r="27" spans="1:10" ht="21" customHeight="1" x14ac:dyDescent="0.55000000000000004">
      <c r="A27" s="33">
        <v>4</v>
      </c>
      <c r="B27" s="34" t="s">
        <v>37</v>
      </c>
      <c r="C27" s="70">
        <v>1</v>
      </c>
      <c r="D27" s="71">
        <v>1</v>
      </c>
      <c r="E27" s="33">
        <v>1</v>
      </c>
      <c r="F27" s="72" t="s">
        <v>79</v>
      </c>
      <c r="G27" s="36"/>
      <c r="H27" s="36"/>
      <c r="I27" s="69" t="s">
        <v>89</v>
      </c>
      <c r="J27" s="32" t="s">
        <v>86</v>
      </c>
    </row>
    <row r="28" spans="1:10" ht="21" customHeight="1" x14ac:dyDescent="0.55000000000000004">
      <c r="A28" s="33">
        <v>5</v>
      </c>
      <c r="B28" s="34" t="s">
        <v>38</v>
      </c>
      <c r="C28" s="70">
        <v>1</v>
      </c>
      <c r="D28" s="71">
        <v>1</v>
      </c>
      <c r="E28" s="33">
        <v>1</v>
      </c>
      <c r="F28" s="72" t="s">
        <v>81</v>
      </c>
      <c r="G28" s="36"/>
      <c r="H28" s="36"/>
      <c r="I28" s="69" t="s">
        <v>90</v>
      </c>
      <c r="J28" s="73" t="s">
        <v>87</v>
      </c>
    </row>
    <row r="29" spans="1:10" ht="21" customHeight="1" x14ac:dyDescent="0.55000000000000004">
      <c r="A29" s="33">
        <v>6</v>
      </c>
      <c r="B29" s="34" t="s">
        <v>39</v>
      </c>
      <c r="C29" s="70">
        <v>1</v>
      </c>
      <c r="D29" s="71">
        <v>1</v>
      </c>
      <c r="E29" s="33"/>
      <c r="F29" s="33"/>
      <c r="G29" s="36">
        <v>-1</v>
      </c>
      <c r="H29" s="36">
        <v>-1</v>
      </c>
      <c r="I29" s="69" t="s">
        <v>95</v>
      </c>
      <c r="J29" s="73" t="s">
        <v>88</v>
      </c>
    </row>
    <row r="30" spans="1:10" ht="21" customHeight="1" x14ac:dyDescent="0.55000000000000004">
      <c r="A30" s="33">
        <v>7</v>
      </c>
      <c r="B30" s="63" t="s">
        <v>40</v>
      </c>
      <c r="C30" s="74"/>
      <c r="D30" s="37"/>
      <c r="E30" s="33"/>
      <c r="F30" s="33"/>
      <c r="G30" s="36"/>
      <c r="H30" s="36"/>
      <c r="I30" s="69" t="s">
        <v>96</v>
      </c>
      <c r="J30" s="75" t="s">
        <v>89</v>
      </c>
    </row>
    <row r="31" spans="1:10" ht="21" customHeight="1" x14ac:dyDescent="0.55000000000000004">
      <c r="A31" s="33"/>
      <c r="B31" s="34" t="s">
        <v>41</v>
      </c>
      <c r="C31" s="70">
        <v>1</v>
      </c>
      <c r="D31" s="71">
        <v>1</v>
      </c>
      <c r="E31" s="33"/>
      <c r="F31" s="33"/>
      <c r="G31" s="36">
        <v>-1</v>
      </c>
      <c r="H31" s="36">
        <v>-1</v>
      </c>
      <c r="I31" s="31"/>
      <c r="J31" s="75" t="s">
        <v>90</v>
      </c>
    </row>
    <row r="32" spans="1:10" ht="21" customHeight="1" x14ac:dyDescent="0.55000000000000004">
      <c r="A32" s="33"/>
      <c r="B32" s="34" t="s">
        <v>42</v>
      </c>
      <c r="C32" s="70"/>
      <c r="D32" s="71"/>
      <c r="E32" s="33"/>
      <c r="F32" s="33"/>
      <c r="G32" s="36"/>
      <c r="H32" s="36"/>
      <c r="I32" s="31"/>
      <c r="J32" s="76" t="s">
        <v>95</v>
      </c>
    </row>
    <row r="33" spans="1:10" ht="21" customHeight="1" x14ac:dyDescent="0.55000000000000004">
      <c r="A33" s="33"/>
      <c r="B33" s="34" t="s">
        <v>43</v>
      </c>
      <c r="C33" s="70"/>
      <c r="D33" s="35"/>
      <c r="E33" s="33"/>
      <c r="F33" s="33"/>
      <c r="G33" s="36"/>
      <c r="H33" s="36"/>
      <c r="I33" s="31"/>
      <c r="J33" s="76" t="s">
        <v>96</v>
      </c>
    </row>
    <row r="34" spans="1:10" ht="21" customHeight="1" x14ac:dyDescent="0.55000000000000004">
      <c r="A34" s="33">
        <v>8</v>
      </c>
      <c r="B34" s="63" t="s">
        <v>44</v>
      </c>
      <c r="C34" s="63"/>
      <c r="D34" s="37"/>
      <c r="E34" s="33"/>
      <c r="F34" s="33"/>
      <c r="G34" s="36"/>
      <c r="H34" s="36"/>
      <c r="I34" s="31"/>
      <c r="J34" s="76" t="s">
        <v>82</v>
      </c>
    </row>
    <row r="35" spans="1:10" ht="21" customHeight="1" x14ac:dyDescent="0.55000000000000004">
      <c r="A35" s="33"/>
      <c r="B35" s="34" t="s">
        <v>45</v>
      </c>
      <c r="C35" s="70">
        <v>1</v>
      </c>
      <c r="D35" s="38"/>
      <c r="E35" s="33">
        <v>1</v>
      </c>
      <c r="F35" s="33"/>
      <c r="G35" s="36"/>
      <c r="H35" s="36">
        <v>1</v>
      </c>
      <c r="I35" s="31"/>
      <c r="J35" s="75" t="s">
        <v>83</v>
      </c>
    </row>
    <row r="36" spans="1:10" ht="21" customHeight="1" x14ac:dyDescent="0.55000000000000004">
      <c r="A36" s="33"/>
      <c r="B36" s="34" t="s">
        <v>46</v>
      </c>
      <c r="C36" s="34"/>
      <c r="D36" s="38"/>
      <c r="E36" s="33"/>
      <c r="F36" s="33"/>
      <c r="G36" s="36"/>
      <c r="H36" s="36"/>
      <c r="I36" s="31"/>
      <c r="J36" s="76"/>
    </row>
    <row r="37" spans="1:10" ht="21" customHeight="1" x14ac:dyDescent="0.55000000000000004">
      <c r="A37" s="33">
        <v>9</v>
      </c>
      <c r="B37" s="63" t="s">
        <v>47</v>
      </c>
      <c r="C37" s="63"/>
      <c r="D37" s="37"/>
      <c r="E37" s="33"/>
      <c r="F37" s="33"/>
      <c r="G37" s="36"/>
      <c r="H37" s="36"/>
      <c r="I37" s="31"/>
      <c r="J37" s="33"/>
    </row>
    <row r="38" spans="1:10" ht="21" customHeight="1" x14ac:dyDescent="0.55000000000000004">
      <c r="A38" s="33"/>
      <c r="B38" s="34" t="s">
        <v>48</v>
      </c>
      <c r="C38" s="34"/>
      <c r="D38" s="38"/>
      <c r="E38" s="33"/>
      <c r="F38" s="33"/>
      <c r="G38" s="36"/>
      <c r="H38" s="36"/>
      <c r="I38" s="31"/>
      <c r="J38" s="33"/>
    </row>
    <row r="39" spans="1:10" ht="21" customHeight="1" x14ac:dyDescent="0.55000000000000004">
      <c r="A39" s="33"/>
      <c r="B39" s="34" t="s">
        <v>49</v>
      </c>
      <c r="C39" s="34"/>
      <c r="D39" s="38"/>
      <c r="E39" s="33"/>
      <c r="F39" s="33"/>
      <c r="G39" s="36"/>
      <c r="H39" s="36"/>
      <c r="I39" s="31"/>
      <c r="J39" s="33"/>
    </row>
    <row r="40" spans="1:10" ht="21" customHeight="1" x14ac:dyDescent="0.55000000000000004">
      <c r="A40" s="39"/>
      <c r="B40" s="64" t="s">
        <v>50</v>
      </c>
      <c r="C40" s="64"/>
      <c r="D40" s="40"/>
      <c r="E40" s="39"/>
      <c r="F40" s="39"/>
      <c r="G40" s="39"/>
      <c r="H40" s="39"/>
      <c r="I40" s="41"/>
      <c r="J40" s="39"/>
    </row>
    <row r="41" spans="1:10" ht="21" customHeight="1" x14ac:dyDescent="0.55000000000000004">
      <c r="A41" s="33">
        <v>10</v>
      </c>
      <c r="B41" s="63" t="s">
        <v>51</v>
      </c>
      <c r="C41" s="63"/>
      <c r="D41" s="37"/>
      <c r="E41" s="33"/>
      <c r="F41" s="33"/>
      <c r="G41" s="33"/>
      <c r="H41" s="33"/>
      <c r="I41" s="42"/>
      <c r="J41" s="33"/>
    </row>
    <row r="42" spans="1:10" ht="21" customHeight="1" x14ac:dyDescent="0.55000000000000004">
      <c r="A42" s="33"/>
      <c r="B42" s="34" t="s">
        <v>52</v>
      </c>
      <c r="C42" s="34"/>
      <c r="D42" s="38"/>
      <c r="E42" s="33"/>
      <c r="F42" s="33"/>
      <c r="G42" s="36"/>
      <c r="H42" s="36"/>
      <c r="I42" s="31"/>
      <c r="J42" s="33"/>
    </row>
    <row r="43" spans="1:10" ht="21" customHeight="1" x14ac:dyDescent="0.55000000000000004">
      <c r="A43" s="33"/>
      <c r="B43" s="34" t="s">
        <v>53</v>
      </c>
      <c r="C43" s="34"/>
      <c r="D43" s="38"/>
      <c r="E43" s="33"/>
      <c r="F43" s="33"/>
      <c r="G43" s="36"/>
      <c r="H43" s="36"/>
      <c r="I43" s="31"/>
      <c r="J43" s="33"/>
    </row>
    <row r="44" spans="1:10" ht="21" customHeight="1" x14ac:dyDescent="0.55000000000000004">
      <c r="A44" s="33"/>
      <c r="B44" s="34" t="s">
        <v>54</v>
      </c>
      <c r="C44" s="34"/>
      <c r="D44" s="38"/>
      <c r="E44" s="33"/>
      <c r="F44" s="33"/>
      <c r="G44" s="36"/>
      <c r="H44" s="36"/>
      <c r="I44" s="31"/>
      <c r="J44" s="33"/>
    </row>
    <row r="45" spans="1:10" ht="21" customHeight="1" x14ac:dyDescent="0.55000000000000004">
      <c r="A45" s="33">
        <v>11</v>
      </c>
      <c r="B45" s="65" t="s">
        <v>55</v>
      </c>
      <c r="C45" s="65"/>
      <c r="D45" s="37"/>
      <c r="E45" s="33"/>
      <c r="F45" s="33"/>
      <c r="G45" s="36"/>
      <c r="H45" s="36"/>
      <c r="I45" s="31"/>
      <c r="J45" s="33"/>
    </row>
    <row r="46" spans="1:10" ht="21" customHeight="1" x14ac:dyDescent="0.55000000000000004">
      <c r="A46" s="33"/>
      <c r="B46" s="43" t="s">
        <v>56</v>
      </c>
      <c r="C46" s="43"/>
      <c r="D46" s="44"/>
      <c r="E46" s="33"/>
      <c r="F46" s="33"/>
      <c r="G46" s="36"/>
      <c r="H46" s="36"/>
      <c r="I46" s="31"/>
      <c r="J46" s="33"/>
    </row>
    <row r="47" spans="1:10" ht="21" customHeight="1" x14ac:dyDescent="0.55000000000000004">
      <c r="A47" s="33"/>
      <c r="B47" s="43" t="s">
        <v>57</v>
      </c>
      <c r="C47" s="43"/>
      <c r="D47" s="44"/>
      <c r="E47" s="33"/>
      <c r="F47" s="33"/>
      <c r="G47" s="36"/>
      <c r="H47" s="36"/>
      <c r="I47" s="31"/>
      <c r="J47" s="33"/>
    </row>
    <row r="48" spans="1:10" ht="21" customHeight="1" x14ac:dyDescent="0.55000000000000004">
      <c r="A48" s="33"/>
      <c r="B48" s="43" t="s">
        <v>58</v>
      </c>
      <c r="C48" s="43"/>
      <c r="D48" s="44"/>
      <c r="E48" s="33"/>
      <c r="F48" s="33"/>
      <c r="G48" s="36"/>
      <c r="H48" s="36"/>
      <c r="I48" s="31"/>
      <c r="J48" s="33"/>
    </row>
    <row r="49" spans="1:10" ht="21" customHeight="1" x14ac:dyDescent="0.55000000000000004">
      <c r="A49" s="45"/>
      <c r="B49" s="46"/>
      <c r="C49" s="46"/>
      <c r="D49" s="45"/>
      <c r="E49" s="39"/>
      <c r="F49" s="39"/>
      <c r="G49" s="39"/>
      <c r="H49" s="39"/>
      <c r="I49" s="39"/>
      <c r="J49" s="47"/>
    </row>
    <row r="50" spans="1:10" ht="21" customHeight="1" x14ac:dyDescent="0.55000000000000004">
      <c r="A50" s="48"/>
      <c r="B50" s="49" t="s">
        <v>59</v>
      </c>
      <c r="C50" s="49">
        <f>SUM(C24:C49)</f>
        <v>8</v>
      </c>
      <c r="D50" s="50">
        <f>SUM(D24:D49)</f>
        <v>7</v>
      </c>
      <c r="E50" s="50">
        <f>SUM(E24:E49)</f>
        <v>5</v>
      </c>
      <c r="F50" s="50">
        <v>2</v>
      </c>
      <c r="G50" s="50"/>
      <c r="H50" s="50"/>
      <c r="I50" s="50"/>
      <c r="J50" s="50"/>
    </row>
    <row r="51" spans="1:10" s="2" customFormat="1" ht="11.25" customHeight="1" x14ac:dyDescent="0.55000000000000004">
      <c r="A51" s="1"/>
      <c r="B51" s="1"/>
      <c r="C51" s="1"/>
      <c r="D51" s="1"/>
      <c r="F51" s="51"/>
      <c r="G51" s="51"/>
      <c r="H51" s="51"/>
      <c r="I51" s="51"/>
    </row>
    <row r="52" spans="1:10" s="2" customFormat="1" ht="21" customHeight="1" x14ac:dyDescent="0.55000000000000004">
      <c r="A52" s="52"/>
      <c r="B52" s="1"/>
      <c r="C52" s="1"/>
      <c r="D52" s="1"/>
    </row>
  </sheetData>
  <mergeCells count="25">
    <mergeCell ref="J18:J22"/>
    <mergeCell ref="E19:F20"/>
    <mergeCell ref="G19:H21"/>
    <mergeCell ref="B21:B22"/>
    <mergeCell ref="C21:C22"/>
    <mergeCell ref="E18:H18"/>
    <mergeCell ref="I18:I22"/>
    <mergeCell ref="B23:C23"/>
    <mergeCell ref="C16:D16"/>
    <mergeCell ref="A18:A22"/>
    <mergeCell ref="B18:C20"/>
    <mergeCell ref="D18:D22"/>
    <mergeCell ref="C15:D15"/>
    <mergeCell ref="A1:J1"/>
    <mergeCell ref="A2:J2"/>
    <mergeCell ref="A3:J3"/>
    <mergeCell ref="A4:J4"/>
    <mergeCell ref="A5:J5"/>
    <mergeCell ref="C7:D7"/>
    <mergeCell ref="F7:I7"/>
    <mergeCell ref="C9:D9"/>
    <mergeCell ref="C10:D10"/>
    <mergeCell ref="C11:D11"/>
    <mergeCell ref="C12:D12"/>
    <mergeCell ref="C14:D14"/>
  </mergeCells>
  <printOptions horizontalCentered="1"/>
  <pageMargins left="0.23622047244094491" right="0.11811023622047245" top="0.35433070866141736" bottom="0.35433070866141736" header="0.31496062992125984" footer="0.31496062992125984"/>
  <pageSetup paperSize="9" scale="69" orientation="portrait" r:id="rId1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zoomScaleSheetLayoutView="100" workbookViewId="0">
      <selection activeCell="E19" sqref="E19:F20"/>
    </sheetView>
  </sheetViews>
  <sheetFormatPr defaultColWidth="9" defaultRowHeight="21" customHeight="1" x14ac:dyDescent="0.55000000000000004"/>
  <cols>
    <col min="1" max="1" width="4" style="1" customWidth="1"/>
    <col min="2" max="2" width="21.75" style="1" customWidth="1"/>
    <col min="3" max="3" width="7.375" style="1" customWidth="1"/>
    <col min="4" max="4" width="11.25" style="1" customWidth="1"/>
    <col min="5" max="5" width="10.625" style="2" customWidth="1"/>
    <col min="6" max="6" width="11.625" style="2" customWidth="1"/>
    <col min="7" max="8" width="9.375" style="2" customWidth="1"/>
    <col min="9" max="9" width="12.375" style="2" customWidth="1"/>
    <col min="10" max="10" width="26.25" style="2" customWidth="1"/>
    <col min="11" max="16384" width="9" style="1"/>
  </cols>
  <sheetData>
    <row r="1" spans="1:10" ht="29.25" customHeight="1" x14ac:dyDescent="0.55000000000000004">
      <c r="A1" s="368" t="s">
        <v>97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8.25" customHeight="1" x14ac:dyDescent="0.55000000000000004">
      <c r="A2" s="369"/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customHeight="1" x14ac:dyDescent="0.55000000000000004">
      <c r="A3" s="337" t="s">
        <v>64</v>
      </c>
      <c r="B3" s="337"/>
      <c r="C3" s="337"/>
      <c r="D3" s="337"/>
      <c r="E3" s="337"/>
      <c r="F3" s="337"/>
      <c r="G3" s="337"/>
      <c r="H3" s="337"/>
      <c r="I3" s="337"/>
      <c r="J3" s="337"/>
    </row>
    <row r="4" spans="1:10" ht="21" customHeight="1" x14ac:dyDescent="0.55000000000000004">
      <c r="A4" s="337" t="s">
        <v>65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21" customHeight="1" x14ac:dyDescent="0.55000000000000004">
      <c r="A5" s="337" t="s">
        <v>0</v>
      </c>
      <c r="B5" s="337"/>
      <c r="C5" s="337"/>
      <c r="D5" s="337"/>
      <c r="E5" s="337"/>
      <c r="F5" s="337"/>
      <c r="G5" s="337"/>
      <c r="H5" s="337"/>
      <c r="I5" s="337"/>
      <c r="J5" s="337"/>
    </row>
    <row r="7" spans="1:10" ht="21" customHeight="1" x14ac:dyDescent="0.55000000000000004">
      <c r="A7" s="54">
        <v>1</v>
      </c>
      <c r="B7" s="4" t="s">
        <v>1</v>
      </c>
      <c r="C7" s="366">
        <v>94</v>
      </c>
      <c r="D7" s="367"/>
      <c r="E7" s="6" t="s">
        <v>2</v>
      </c>
      <c r="F7" s="338" t="s">
        <v>66</v>
      </c>
      <c r="G7" s="337"/>
      <c r="H7" s="337"/>
      <c r="I7" s="337"/>
    </row>
    <row r="8" spans="1:10" ht="13.5" customHeight="1" x14ac:dyDescent="0.55000000000000004">
      <c r="A8" s="3"/>
      <c r="B8" s="7"/>
      <c r="C8" s="8"/>
      <c r="D8" s="8"/>
      <c r="E8" s="8"/>
      <c r="F8" s="3"/>
      <c r="G8" s="3"/>
      <c r="H8" s="3"/>
      <c r="I8" s="3"/>
    </row>
    <row r="9" spans="1:10" ht="21" customHeight="1" x14ac:dyDescent="0.55000000000000004">
      <c r="A9" s="55">
        <v>2</v>
      </c>
      <c r="B9" s="9" t="s">
        <v>3</v>
      </c>
      <c r="C9" s="370">
        <v>11</v>
      </c>
      <c r="D9" s="371"/>
      <c r="E9" s="10" t="s">
        <v>4</v>
      </c>
      <c r="I9" s="11" t="s">
        <v>5</v>
      </c>
      <c r="J9" s="3"/>
    </row>
    <row r="10" spans="1:10" ht="21" customHeight="1" x14ac:dyDescent="0.55000000000000004">
      <c r="A10" s="12"/>
      <c r="B10" s="13" t="s">
        <v>6</v>
      </c>
      <c r="C10" s="372">
        <v>2</v>
      </c>
      <c r="D10" s="373"/>
      <c r="E10" s="14" t="s">
        <v>4</v>
      </c>
      <c r="I10" s="15" t="s">
        <v>67</v>
      </c>
      <c r="J10" s="15"/>
    </row>
    <row r="11" spans="1:10" ht="21" customHeight="1" x14ac:dyDescent="0.55000000000000004">
      <c r="A11" s="12"/>
      <c r="B11" s="13" t="s">
        <v>7</v>
      </c>
      <c r="C11" s="372">
        <v>6</v>
      </c>
      <c r="D11" s="373"/>
      <c r="E11" s="14" t="s">
        <v>4</v>
      </c>
      <c r="I11" s="15" t="s">
        <v>68</v>
      </c>
      <c r="J11" s="15"/>
    </row>
    <row r="12" spans="1:10" ht="21" customHeight="1" x14ac:dyDescent="0.55000000000000004">
      <c r="A12" s="16"/>
      <c r="B12" s="17" t="s">
        <v>8</v>
      </c>
      <c r="C12" s="374">
        <v>3</v>
      </c>
      <c r="D12" s="375"/>
      <c r="E12" s="18" t="s">
        <v>4</v>
      </c>
      <c r="I12" s="15" t="s">
        <v>98</v>
      </c>
      <c r="J12" s="15"/>
    </row>
    <row r="13" spans="1:10" ht="11.25" customHeight="1" x14ac:dyDescent="0.55000000000000004">
      <c r="A13" s="2"/>
      <c r="B13" s="19"/>
      <c r="C13" s="20"/>
      <c r="D13" s="20"/>
    </row>
    <row r="14" spans="1:10" ht="21" customHeight="1" x14ac:dyDescent="0.55000000000000004">
      <c r="A14" s="55">
        <v>3</v>
      </c>
      <c r="B14" s="4" t="s">
        <v>10</v>
      </c>
      <c r="C14" s="366">
        <v>11</v>
      </c>
      <c r="D14" s="367"/>
      <c r="E14" s="5" t="s">
        <v>11</v>
      </c>
    </row>
    <row r="15" spans="1:10" ht="24" x14ac:dyDescent="0.55000000000000004">
      <c r="A15" s="56"/>
      <c r="B15" s="4" t="s">
        <v>12</v>
      </c>
      <c r="C15" s="366">
        <v>7</v>
      </c>
      <c r="D15" s="367"/>
      <c r="E15" s="5" t="s">
        <v>11</v>
      </c>
    </row>
    <row r="16" spans="1:10" ht="24" x14ac:dyDescent="0.55000000000000004">
      <c r="A16" s="57"/>
      <c r="B16" s="4" t="s">
        <v>13</v>
      </c>
      <c r="C16" s="366">
        <v>-4</v>
      </c>
      <c r="D16" s="367"/>
      <c r="E16" s="5" t="s">
        <v>11</v>
      </c>
      <c r="F16" s="15" t="s">
        <v>85</v>
      </c>
    </row>
    <row r="17" spans="1:10" ht="13.5" customHeight="1" x14ac:dyDescent="0.55000000000000004"/>
    <row r="18" spans="1:10" ht="21" customHeight="1" x14ac:dyDescent="0.55000000000000004">
      <c r="A18" s="378" t="s">
        <v>14</v>
      </c>
      <c r="B18" s="378" t="s">
        <v>15</v>
      </c>
      <c r="C18" s="378"/>
      <c r="D18" s="380" t="s">
        <v>16</v>
      </c>
      <c r="E18" s="393" t="s">
        <v>17</v>
      </c>
      <c r="F18" s="394"/>
      <c r="G18" s="394"/>
      <c r="H18" s="394"/>
      <c r="I18" s="395" t="s">
        <v>18</v>
      </c>
      <c r="J18" s="352" t="s">
        <v>19</v>
      </c>
    </row>
    <row r="19" spans="1:10" ht="21" customHeight="1" x14ac:dyDescent="0.55000000000000004">
      <c r="A19" s="379"/>
      <c r="B19" s="378"/>
      <c r="C19" s="378"/>
      <c r="D19" s="381"/>
      <c r="E19" s="383" t="s">
        <v>62</v>
      </c>
      <c r="F19" s="384"/>
      <c r="G19" s="387" t="s">
        <v>20</v>
      </c>
      <c r="H19" s="388"/>
      <c r="I19" s="395"/>
      <c r="J19" s="352"/>
    </row>
    <row r="20" spans="1:10" ht="21" customHeight="1" x14ac:dyDescent="0.55000000000000004">
      <c r="A20" s="379"/>
      <c r="B20" s="378"/>
      <c r="C20" s="378"/>
      <c r="D20" s="381"/>
      <c r="E20" s="385"/>
      <c r="F20" s="386"/>
      <c r="G20" s="389"/>
      <c r="H20" s="390"/>
      <c r="I20" s="395"/>
      <c r="J20" s="352"/>
    </row>
    <row r="21" spans="1:10" ht="21" customHeight="1" x14ac:dyDescent="0.55000000000000004">
      <c r="A21" s="379"/>
      <c r="B21" s="391" t="s">
        <v>21</v>
      </c>
      <c r="C21" s="391" t="s">
        <v>22</v>
      </c>
      <c r="D21" s="381"/>
      <c r="E21" s="21" t="s">
        <v>23</v>
      </c>
      <c r="F21" s="22" t="s">
        <v>24</v>
      </c>
      <c r="G21" s="389"/>
      <c r="H21" s="390"/>
      <c r="I21" s="395"/>
      <c r="J21" s="352"/>
    </row>
    <row r="22" spans="1:10" ht="27" customHeight="1" x14ac:dyDescent="0.55000000000000004">
      <c r="A22" s="379"/>
      <c r="B22" s="392"/>
      <c r="C22" s="392"/>
      <c r="D22" s="382"/>
      <c r="E22" s="23" t="s">
        <v>25</v>
      </c>
      <c r="F22" s="24" t="s">
        <v>25</v>
      </c>
      <c r="G22" s="25" t="s">
        <v>60</v>
      </c>
      <c r="H22" s="26" t="s">
        <v>61</v>
      </c>
      <c r="I22" s="395"/>
      <c r="J22" s="352"/>
    </row>
    <row r="23" spans="1:10" ht="21" customHeight="1" x14ac:dyDescent="0.55000000000000004">
      <c r="A23" s="58"/>
      <c r="B23" s="376" t="s">
        <v>26</v>
      </c>
      <c r="C23" s="377"/>
      <c r="D23" s="59" t="s">
        <v>27</v>
      </c>
      <c r="E23" s="60" t="s">
        <v>28</v>
      </c>
      <c r="F23" s="61" t="s">
        <v>29</v>
      </c>
      <c r="G23" s="61" t="s">
        <v>30</v>
      </c>
      <c r="H23" s="61" t="s">
        <v>31</v>
      </c>
      <c r="I23" s="61" t="s">
        <v>32</v>
      </c>
      <c r="J23" s="62" t="s">
        <v>33</v>
      </c>
    </row>
    <row r="24" spans="1:10" ht="21" customHeight="1" x14ac:dyDescent="0.55000000000000004">
      <c r="A24" s="27">
        <v>1</v>
      </c>
      <c r="B24" s="28" t="s">
        <v>34</v>
      </c>
      <c r="C24" s="66">
        <v>1</v>
      </c>
      <c r="D24" s="67">
        <v>2</v>
      </c>
      <c r="E24" s="30"/>
      <c r="F24" s="72"/>
      <c r="G24" s="31">
        <f>SUM(E24-C24)</f>
        <v>-1</v>
      </c>
      <c r="H24" s="31">
        <f>SUM(E24-D24)</f>
        <v>-2</v>
      </c>
      <c r="I24" s="69" t="s">
        <v>86</v>
      </c>
      <c r="J24" s="32" t="s">
        <v>72</v>
      </c>
    </row>
    <row r="25" spans="1:10" ht="21" customHeight="1" x14ac:dyDescent="0.55000000000000004">
      <c r="A25" s="33">
        <v>2</v>
      </c>
      <c r="B25" s="34" t="s">
        <v>35</v>
      </c>
      <c r="C25" s="70">
        <v>1</v>
      </c>
      <c r="D25" s="71">
        <v>1</v>
      </c>
      <c r="E25" s="33">
        <v>1</v>
      </c>
      <c r="F25" s="72"/>
      <c r="G25" s="31"/>
      <c r="H25" s="31"/>
      <c r="I25" s="69" t="s">
        <v>87</v>
      </c>
      <c r="J25" s="32" t="s">
        <v>75</v>
      </c>
    </row>
    <row r="26" spans="1:10" ht="21" customHeight="1" x14ac:dyDescent="0.55000000000000004">
      <c r="A26" s="33">
        <v>3</v>
      </c>
      <c r="B26" s="34" t="s">
        <v>36</v>
      </c>
      <c r="C26" s="70">
        <v>1</v>
      </c>
      <c r="D26" s="71">
        <v>1</v>
      </c>
      <c r="E26" s="33">
        <v>1</v>
      </c>
      <c r="F26" s="72"/>
      <c r="G26" s="31"/>
      <c r="H26" s="31"/>
      <c r="I26" s="69" t="s">
        <v>88</v>
      </c>
      <c r="J26" s="32" t="s">
        <v>78</v>
      </c>
    </row>
    <row r="27" spans="1:10" ht="21" customHeight="1" x14ac:dyDescent="0.55000000000000004">
      <c r="A27" s="33">
        <v>4</v>
      </c>
      <c r="B27" s="34" t="s">
        <v>37</v>
      </c>
      <c r="C27" s="70">
        <v>1</v>
      </c>
      <c r="D27" s="71">
        <v>1</v>
      </c>
      <c r="E27" s="33">
        <v>1</v>
      </c>
      <c r="F27" s="72"/>
      <c r="G27" s="31"/>
      <c r="H27" s="31"/>
      <c r="I27" s="69" t="s">
        <v>89</v>
      </c>
      <c r="J27" s="69" t="s">
        <v>86</v>
      </c>
    </row>
    <row r="28" spans="1:10" ht="21" customHeight="1" x14ac:dyDescent="0.55000000000000004">
      <c r="A28" s="33">
        <v>5</v>
      </c>
      <c r="B28" s="34" t="s">
        <v>38</v>
      </c>
      <c r="C28" s="70">
        <v>1</v>
      </c>
      <c r="D28" s="71">
        <v>1</v>
      </c>
      <c r="E28" s="33">
        <v>1</v>
      </c>
      <c r="F28" s="72"/>
      <c r="G28" s="31"/>
      <c r="H28" s="31"/>
      <c r="I28" s="69" t="s">
        <v>90</v>
      </c>
      <c r="J28" s="69" t="s">
        <v>87</v>
      </c>
    </row>
    <row r="29" spans="1:10" ht="21" customHeight="1" x14ac:dyDescent="0.55000000000000004">
      <c r="A29" s="33">
        <v>6</v>
      </c>
      <c r="B29" s="34" t="s">
        <v>39</v>
      </c>
      <c r="C29" s="70">
        <v>1</v>
      </c>
      <c r="D29" s="71">
        <v>1</v>
      </c>
      <c r="E29" s="33"/>
      <c r="F29" s="33"/>
      <c r="G29" s="31">
        <f t="shared" ref="G29:G40" si="0">SUM(E29-C29)</f>
        <v>-1</v>
      </c>
      <c r="H29" s="31">
        <f t="shared" ref="H29:H40" si="1">SUM(E29-D29)</f>
        <v>-1</v>
      </c>
      <c r="I29" s="69" t="s">
        <v>95</v>
      </c>
      <c r="J29" s="69" t="s">
        <v>88</v>
      </c>
    </row>
    <row r="30" spans="1:10" ht="21" customHeight="1" x14ac:dyDescent="0.55000000000000004">
      <c r="A30" s="33">
        <v>7</v>
      </c>
      <c r="B30" s="63" t="s">
        <v>40</v>
      </c>
      <c r="C30" s="77"/>
      <c r="D30" s="78"/>
      <c r="E30" s="33"/>
      <c r="F30" s="33"/>
      <c r="G30" s="31"/>
      <c r="H30" s="31"/>
      <c r="I30" s="69" t="s">
        <v>96</v>
      </c>
      <c r="J30" s="69" t="s">
        <v>89</v>
      </c>
    </row>
    <row r="31" spans="1:10" ht="21" customHeight="1" x14ac:dyDescent="0.55000000000000004">
      <c r="A31" s="33"/>
      <c r="B31" s="34" t="s">
        <v>41</v>
      </c>
      <c r="C31" s="70">
        <v>1</v>
      </c>
      <c r="D31" s="71">
        <v>1</v>
      </c>
      <c r="E31" s="33">
        <v>1</v>
      </c>
      <c r="F31" s="33"/>
      <c r="G31" s="31"/>
      <c r="H31" s="31"/>
      <c r="I31" s="69" t="s">
        <v>99</v>
      </c>
      <c r="J31" s="69" t="s">
        <v>90</v>
      </c>
    </row>
    <row r="32" spans="1:10" ht="21" customHeight="1" x14ac:dyDescent="0.55000000000000004">
      <c r="A32" s="33"/>
      <c r="B32" s="34" t="s">
        <v>42</v>
      </c>
      <c r="C32" s="70">
        <v>1</v>
      </c>
      <c r="D32" s="71">
        <v>1</v>
      </c>
      <c r="E32" s="33">
        <v>1</v>
      </c>
      <c r="F32" s="33"/>
      <c r="G32" s="31"/>
      <c r="H32" s="31"/>
      <c r="I32" s="69" t="s">
        <v>100</v>
      </c>
      <c r="J32" s="69" t="s">
        <v>95</v>
      </c>
    </row>
    <row r="33" spans="1:10" ht="21" customHeight="1" x14ac:dyDescent="0.55000000000000004">
      <c r="A33" s="33"/>
      <c r="B33" s="34" t="s">
        <v>43</v>
      </c>
      <c r="C33" s="70"/>
      <c r="D33" s="35"/>
      <c r="E33" s="33"/>
      <c r="F33" s="33"/>
      <c r="G33" s="31"/>
      <c r="H33" s="31"/>
      <c r="I33" s="69" t="s">
        <v>101</v>
      </c>
      <c r="J33" s="69" t="s">
        <v>96</v>
      </c>
    </row>
    <row r="34" spans="1:10" ht="21" customHeight="1" x14ac:dyDescent="0.55000000000000004">
      <c r="A34" s="33">
        <v>8</v>
      </c>
      <c r="B34" s="63" t="s">
        <v>44</v>
      </c>
      <c r="C34" s="77"/>
      <c r="D34" s="78"/>
      <c r="E34" s="33"/>
      <c r="F34" s="33"/>
      <c r="G34" s="31"/>
      <c r="H34" s="31"/>
      <c r="I34" s="69"/>
      <c r="J34" s="69" t="s">
        <v>99</v>
      </c>
    </row>
    <row r="35" spans="1:10" ht="21" customHeight="1" x14ac:dyDescent="0.55000000000000004">
      <c r="A35" s="33"/>
      <c r="B35" s="34" t="s">
        <v>45</v>
      </c>
      <c r="C35" s="70">
        <v>1</v>
      </c>
      <c r="D35" s="71">
        <v>1</v>
      </c>
      <c r="E35" s="33"/>
      <c r="F35" s="33"/>
      <c r="G35" s="31">
        <f t="shared" si="0"/>
        <v>-1</v>
      </c>
      <c r="H35" s="31">
        <f t="shared" si="1"/>
        <v>-1</v>
      </c>
      <c r="I35" s="31"/>
      <c r="J35" s="69" t="s">
        <v>100</v>
      </c>
    </row>
    <row r="36" spans="1:10" ht="21" customHeight="1" x14ac:dyDescent="0.55000000000000004">
      <c r="A36" s="33"/>
      <c r="B36" s="34" t="s">
        <v>46</v>
      </c>
      <c r="C36" s="70">
        <v>1</v>
      </c>
      <c r="D36" s="71"/>
      <c r="E36" s="33">
        <v>1</v>
      </c>
      <c r="F36" s="33"/>
      <c r="G36" s="31"/>
      <c r="H36" s="31"/>
      <c r="I36" s="31"/>
      <c r="J36" s="69" t="s">
        <v>101</v>
      </c>
    </row>
    <row r="37" spans="1:10" ht="21" customHeight="1" x14ac:dyDescent="0.55000000000000004">
      <c r="A37" s="33">
        <v>9</v>
      </c>
      <c r="B37" s="63" t="s">
        <v>47</v>
      </c>
      <c r="C37" s="77"/>
      <c r="D37" s="78"/>
      <c r="E37" s="33"/>
      <c r="F37" s="33"/>
      <c r="G37" s="31"/>
      <c r="H37" s="31"/>
      <c r="I37" s="31"/>
      <c r="J37" s="76" t="s">
        <v>82</v>
      </c>
    </row>
    <row r="38" spans="1:10" ht="21" customHeight="1" x14ac:dyDescent="0.55000000000000004">
      <c r="A38" s="33"/>
      <c r="B38" s="34" t="s">
        <v>48</v>
      </c>
      <c r="C38" s="70"/>
      <c r="D38" s="71"/>
      <c r="E38" s="33"/>
      <c r="F38" s="33"/>
      <c r="G38" s="31"/>
      <c r="H38" s="31"/>
      <c r="I38" s="31"/>
      <c r="J38" s="75" t="s">
        <v>83</v>
      </c>
    </row>
    <row r="39" spans="1:10" ht="21" customHeight="1" x14ac:dyDescent="0.55000000000000004">
      <c r="A39" s="33"/>
      <c r="B39" s="34" t="s">
        <v>49</v>
      </c>
      <c r="C39" s="70"/>
      <c r="D39" s="71"/>
      <c r="E39" s="33"/>
      <c r="F39" s="33"/>
      <c r="G39" s="31"/>
      <c r="H39" s="31"/>
      <c r="I39" s="31"/>
      <c r="J39" s="33"/>
    </row>
    <row r="40" spans="1:10" ht="21" customHeight="1" x14ac:dyDescent="0.55000000000000004">
      <c r="A40" s="39"/>
      <c r="B40" s="64" t="s">
        <v>50</v>
      </c>
      <c r="C40" s="79">
        <v>1</v>
      </c>
      <c r="D40" s="80">
        <v>1</v>
      </c>
      <c r="E40" s="39"/>
      <c r="F40" s="39"/>
      <c r="G40" s="31">
        <f t="shared" si="0"/>
        <v>-1</v>
      </c>
      <c r="H40" s="31">
        <f t="shared" si="1"/>
        <v>-1</v>
      </c>
      <c r="I40" s="41"/>
      <c r="J40" s="39"/>
    </row>
    <row r="41" spans="1:10" ht="21" customHeight="1" x14ac:dyDescent="0.55000000000000004">
      <c r="A41" s="33">
        <v>10</v>
      </c>
      <c r="B41" s="63" t="s">
        <v>51</v>
      </c>
      <c r="C41" s="63"/>
      <c r="D41" s="37"/>
      <c r="E41" s="33"/>
      <c r="F41" s="33"/>
      <c r="G41" s="31"/>
      <c r="H41" s="31"/>
      <c r="I41" s="42"/>
      <c r="J41" s="33"/>
    </row>
    <row r="42" spans="1:10" ht="21" customHeight="1" x14ac:dyDescent="0.55000000000000004">
      <c r="A42" s="33"/>
      <c r="B42" s="34" t="s">
        <v>52</v>
      </c>
      <c r="C42" s="34"/>
      <c r="D42" s="38"/>
      <c r="E42" s="33"/>
      <c r="F42" s="33"/>
      <c r="G42" s="31"/>
      <c r="H42" s="31"/>
      <c r="I42" s="31"/>
      <c r="J42" s="33"/>
    </row>
    <row r="43" spans="1:10" ht="21" customHeight="1" x14ac:dyDescent="0.55000000000000004">
      <c r="A43" s="33"/>
      <c r="B43" s="34" t="s">
        <v>53</v>
      </c>
      <c r="C43" s="34"/>
      <c r="D43" s="38"/>
      <c r="E43" s="33"/>
      <c r="F43" s="33"/>
      <c r="G43" s="36"/>
      <c r="H43" s="36"/>
      <c r="I43" s="31"/>
      <c r="J43" s="33"/>
    </row>
    <row r="44" spans="1:10" ht="21" customHeight="1" x14ac:dyDescent="0.55000000000000004">
      <c r="A44" s="33"/>
      <c r="B44" s="34" t="s">
        <v>54</v>
      </c>
      <c r="C44" s="34"/>
      <c r="D44" s="38"/>
      <c r="E44" s="33"/>
      <c r="F44" s="33"/>
      <c r="G44" s="36"/>
      <c r="H44" s="36"/>
      <c r="I44" s="31"/>
      <c r="J44" s="33"/>
    </row>
    <row r="45" spans="1:10" ht="21" customHeight="1" x14ac:dyDescent="0.55000000000000004">
      <c r="A45" s="33">
        <v>11</v>
      </c>
      <c r="B45" s="65" t="s">
        <v>55</v>
      </c>
      <c r="C45" s="65"/>
      <c r="D45" s="37"/>
      <c r="E45" s="33"/>
      <c r="F45" s="33"/>
      <c r="G45" s="36"/>
      <c r="H45" s="36"/>
      <c r="I45" s="31"/>
      <c r="J45" s="33"/>
    </row>
    <row r="46" spans="1:10" ht="21" customHeight="1" x14ac:dyDescent="0.55000000000000004">
      <c r="A46" s="33"/>
      <c r="B46" s="43" t="s">
        <v>56</v>
      </c>
      <c r="C46" s="43"/>
      <c r="D46" s="44"/>
      <c r="E46" s="33"/>
      <c r="F46" s="33"/>
      <c r="G46" s="36"/>
      <c r="H46" s="36"/>
      <c r="I46" s="31"/>
      <c r="J46" s="33"/>
    </row>
    <row r="47" spans="1:10" ht="21" customHeight="1" x14ac:dyDescent="0.55000000000000004">
      <c r="A47" s="33"/>
      <c r="B47" s="43" t="s">
        <v>57</v>
      </c>
      <c r="C47" s="43"/>
      <c r="D47" s="44"/>
      <c r="E47" s="33"/>
      <c r="F47" s="33"/>
      <c r="G47" s="36"/>
      <c r="H47" s="36"/>
      <c r="I47" s="31"/>
      <c r="J47" s="33"/>
    </row>
    <row r="48" spans="1:10" ht="21" customHeight="1" x14ac:dyDescent="0.55000000000000004">
      <c r="A48" s="33"/>
      <c r="B48" s="43" t="s">
        <v>58</v>
      </c>
      <c r="C48" s="43"/>
      <c r="D48" s="44"/>
      <c r="E48" s="33"/>
      <c r="F48" s="33"/>
      <c r="G48" s="36"/>
      <c r="H48" s="36"/>
      <c r="I48" s="31"/>
      <c r="J48" s="33"/>
    </row>
    <row r="49" spans="1:10" ht="21" customHeight="1" x14ac:dyDescent="0.55000000000000004">
      <c r="A49" s="45"/>
      <c r="B49" s="46"/>
      <c r="C49" s="46"/>
      <c r="D49" s="45"/>
      <c r="E49" s="39"/>
      <c r="F49" s="39"/>
      <c r="G49" s="39"/>
      <c r="H49" s="39"/>
      <c r="I49" s="39"/>
      <c r="J49" s="47"/>
    </row>
    <row r="50" spans="1:10" ht="21" customHeight="1" x14ac:dyDescent="0.55000000000000004">
      <c r="A50" s="48"/>
      <c r="B50" s="49" t="s">
        <v>59</v>
      </c>
      <c r="C50" s="49">
        <f>SUM(C24:C49)</f>
        <v>11</v>
      </c>
      <c r="D50" s="50">
        <f>SUM(D24:D49)</f>
        <v>11</v>
      </c>
      <c r="E50" s="50">
        <f>SUM(E24:E49)</f>
        <v>7</v>
      </c>
      <c r="F50" s="50">
        <v>0</v>
      </c>
      <c r="G50" s="50"/>
      <c r="H50" s="50"/>
      <c r="I50" s="50"/>
      <c r="J50" s="50"/>
    </row>
    <row r="51" spans="1:10" s="2" customFormat="1" ht="11.25" customHeight="1" x14ac:dyDescent="0.55000000000000004">
      <c r="A51" s="1"/>
      <c r="B51" s="1"/>
      <c r="C51" s="1"/>
      <c r="D51" s="1"/>
      <c r="F51" s="51"/>
      <c r="G51" s="51"/>
      <c r="H51" s="51"/>
      <c r="I51" s="51"/>
    </row>
    <row r="52" spans="1:10" s="2" customFormat="1" ht="21" customHeight="1" x14ac:dyDescent="0.55000000000000004">
      <c r="A52" s="52"/>
      <c r="B52" s="1"/>
      <c r="C52" s="1"/>
      <c r="D52" s="1"/>
    </row>
  </sheetData>
  <mergeCells count="25">
    <mergeCell ref="J18:J22"/>
    <mergeCell ref="E19:F20"/>
    <mergeCell ref="G19:H21"/>
    <mergeCell ref="B21:B22"/>
    <mergeCell ref="C21:C22"/>
    <mergeCell ref="E18:H18"/>
    <mergeCell ref="I18:I22"/>
    <mergeCell ref="B23:C23"/>
    <mergeCell ref="C16:D16"/>
    <mergeCell ref="A18:A22"/>
    <mergeCell ref="B18:C20"/>
    <mergeCell ref="D18:D22"/>
    <mergeCell ref="C15:D15"/>
    <mergeCell ref="A1:J1"/>
    <mergeCell ref="A2:J2"/>
    <mergeCell ref="A3:J3"/>
    <mergeCell ref="A4:J4"/>
    <mergeCell ref="A5:J5"/>
    <mergeCell ref="C7:D7"/>
    <mergeCell ref="F7:I7"/>
    <mergeCell ref="C9:D9"/>
    <mergeCell ref="C10:D10"/>
    <mergeCell ref="C11:D11"/>
    <mergeCell ref="C12:D12"/>
    <mergeCell ref="C14:D14"/>
  </mergeCells>
  <printOptions horizontalCentered="1"/>
  <pageMargins left="0.23622047244094491" right="0.11811023622047245" top="0.35433070866141736" bottom="0.35433070866141736" header="0.31496062992125984" footer="0.31496062992125984"/>
  <pageSetup paperSize="9" scale="6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8</vt:i4>
      </vt:variant>
    </vt:vector>
  </HeadingPairs>
  <TitlesOfParts>
    <vt:vector size="19" baseType="lpstr">
      <vt:lpstr>มาตรฐานวิชาเอก</vt:lpstr>
      <vt:lpstr>ข้อมูลอัตรากำลัง 10 มิ.ย. 67</vt:lpstr>
      <vt:lpstr>แบบรายงานข้อมูลนักเรียน</vt:lpstr>
      <vt:lpstr>เครื่องมือการจัดเก็บข้อมูล</vt:lpstr>
      <vt:lpstr>คำอธิบาย</vt:lpstr>
      <vt:lpstr>ตัวอย่าง 1</vt:lpstr>
      <vt:lpstr>ตัวอย่าง 2</vt:lpstr>
      <vt:lpstr>ตัวอย่าง 3</vt:lpstr>
      <vt:lpstr>ตัวอย่าง 4</vt:lpstr>
      <vt:lpstr>ตัวอย่าง 5</vt:lpstr>
      <vt:lpstr>Sheet1</vt:lpstr>
      <vt:lpstr>แบบรายงานข้อมูลนักเรียน!Print_Area</vt:lpstr>
      <vt:lpstr>'ข้อมูลอัตรากำลัง 10 มิ.ย. 67'!Print_Titles</vt:lpstr>
      <vt:lpstr>เครื่องมือการจัดเก็บข้อมูล!Print_Titles</vt:lpstr>
      <vt:lpstr>'ตัวอย่าง 1'!Print_Titles</vt:lpstr>
      <vt:lpstr>'ตัวอย่าง 2'!Print_Titles</vt:lpstr>
      <vt:lpstr>'ตัวอย่าง 3'!Print_Titles</vt:lpstr>
      <vt:lpstr>'ตัวอย่าง 4'!Print_Titles</vt:lpstr>
      <vt:lpstr>'ตัวอย่าง 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Natthirin Aiemraksa</dc:creator>
  <cp:lastModifiedBy>aaaaaaaaaa</cp:lastModifiedBy>
  <cp:lastPrinted>2024-06-27T02:18:43Z</cp:lastPrinted>
  <dcterms:created xsi:type="dcterms:W3CDTF">2024-04-25T06:52:40Z</dcterms:created>
  <dcterms:modified xsi:type="dcterms:W3CDTF">2024-06-27T02:19:44Z</dcterms:modified>
</cp:coreProperties>
</file>