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eranan65\Desktop\ประกัน จีรนันท์\เครื่องมือการประกันภายใน 66\ขั้นพื้นฐาน\"/>
    </mc:Choice>
  </mc:AlternateContent>
  <xr:revisionPtr revIDLastSave="0" documentId="13_ncr:1_{0F4A1C49-E2BC-4372-92E0-045A1DCFF7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สายชล" sheetId="1" r:id="rId1"/>
    <sheet name="กุลตรีญาร์" sheetId="2" r:id="rId2"/>
    <sheet name="นิตยา" sheetId="3" r:id="rId3"/>
    <sheet name="สิริมา" sheetId="4" r:id="rId4"/>
    <sheet name="ประยงค์" sheetId="5" r:id="rId5"/>
    <sheet name="น้ำฝน" sheetId="6" r:id="rId6"/>
    <sheet name="สมพล" sheetId="8" r:id="rId7"/>
    <sheet name="พรประภา" sheetId="9" r:id="rId8"/>
    <sheet name="ชนสิษฎ์" sheetId="10" r:id="rId9"/>
    <sheet name="วิศรุต" sheetId="11" r:id="rId10"/>
    <sheet name="ธณัฏฐสรณ์" sheetId="12" r:id="rId11"/>
    <sheet name="จีรนันท์" sheetId="13" r:id="rId12"/>
    <sheet name="สรุป 3.1" sheetId="14" r:id="rId13"/>
    <sheet name="สายชล1" sheetId="15" r:id="rId14"/>
    <sheet name="กุลตรีญาร์1" sheetId="16" r:id="rId15"/>
    <sheet name="นิตยา1" sheetId="17" r:id="rId16"/>
    <sheet name="สิริมา1" sheetId="18" r:id="rId17"/>
    <sheet name="ประยงค์1" sheetId="19" r:id="rId18"/>
    <sheet name="น้ำฝน1" sheetId="20" r:id="rId19"/>
    <sheet name="สมพล1" sheetId="22" r:id="rId20"/>
    <sheet name="พรประภา1" sheetId="23" r:id="rId21"/>
    <sheet name="ชนสิษฎ์1" sheetId="24" r:id="rId22"/>
    <sheet name="วิศรุต1" sheetId="25" r:id="rId23"/>
    <sheet name="ธณัฏฐสรณ์1" sheetId="26" r:id="rId24"/>
    <sheet name="จีรนันท์1" sheetId="27" r:id="rId25"/>
    <sheet name="สรุป3.2" sheetId="28" r:id="rId26"/>
    <sheet name="สายชล2" sheetId="29" r:id="rId27"/>
    <sheet name="กุลตรีญาร์2" sheetId="30" r:id="rId28"/>
    <sheet name="นิตยา2" sheetId="31" r:id="rId29"/>
    <sheet name="สิริมา2" sheetId="32" r:id="rId30"/>
    <sheet name="ประยงค์2" sheetId="33" r:id="rId31"/>
    <sheet name="น้ำฝน2" sheetId="34" r:id="rId32"/>
    <sheet name="สมพล2" sheetId="36" r:id="rId33"/>
    <sheet name="พรประภา2" sheetId="37" r:id="rId34"/>
    <sheet name="ชนสิษฏ์2" sheetId="38" r:id="rId35"/>
    <sheet name="วิศรุต2" sheetId="39" r:id="rId36"/>
    <sheet name="ธณัฏฐสรณ์2" sheetId="40" r:id="rId37"/>
    <sheet name="จีรนันท์2" sheetId="41" r:id="rId38"/>
    <sheet name="สรุป3.3" sheetId="42" r:id="rId39"/>
    <sheet name="สายชล3" sheetId="43" r:id="rId40"/>
    <sheet name="กุลตรีญาร์3" sheetId="44" r:id="rId41"/>
    <sheet name="นิตยา3" sheetId="45" r:id="rId42"/>
    <sheet name="สิริมา3" sheetId="46" r:id="rId43"/>
    <sheet name="ประยงค์3" sheetId="47" r:id="rId44"/>
    <sheet name="น้ำฝน3" sheetId="48" r:id="rId45"/>
    <sheet name="สมพล3" sheetId="50" r:id="rId46"/>
    <sheet name="พรประภา3" sheetId="51" r:id="rId47"/>
    <sheet name="ชนสิษฎ์3" sheetId="52" r:id="rId48"/>
    <sheet name="วิศรุต3" sheetId="53" r:id="rId49"/>
    <sheet name="ธณัฏฐสรณ์3" sheetId="54" r:id="rId50"/>
    <sheet name="จีรนันท์3" sheetId="55" r:id="rId51"/>
    <sheet name="สรุป3.4" sheetId="56" r:id="rId52"/>
    <sheet name="สายชล4" sheetId="57" r:id="rId53"/>
    <sheet name="กุลตรีญาร์4" sheetId="58" r:id="rId54"/>
    <sheet name="นิตยา4" sheetId="59" r:id="rId55"/>
    <sheet name="สิริมา4" sheetId="60" r:id="rId56"/>
    <sheet name="ประยงค์4" sheetId="61" r:id="rId57"/>
    <sheet name="น้ำฝน4" sheetId="62" r:id="rId58"/>
    <sheet name="สมพล4" sheetId="64" r:id="rId59"/>
    <sheet name="พรประภา4" sheetId="65" r:id="rId60"/>
    <sheet name="ชนสิษฏ์4" sheetId="66" r:id="rId61"/>
    <sheet name="วิศรุต4" sheetId="67" r:id="rId62"/>
    <sheet name="ธณัฏฐสรณ์4" sheetId="68" r:id="rId63"/>
    <sheet name="จีรนันท์4" sheetId="69" r:id="rId64"/>
    <sheet name="สรุป3.5" sheetId="70" r:id="rId65"/>
  </sheets>
  <calcPr calcId="191029"/>
</workbook>
</file>

<file path=xl/calcChain.xml><?xml version="1.0" encoding="utf-8"?>
<calcChain xmlns="http://schemas.openxmlformats.org/spreadsheetml/2006/main">
  <c r="C17" i="56" l="1"/>
  <c r="C16" i="56"/>
  <c r="C15" i="56"/>
  <c r="C14" i="56"/>
  <c r="C13" i="56"/>
  <c r="C17" i="42"/>
  <c r="C16" i="42"/>
  <c r="C15" i="42"/>
  <c r="C14" i="42"/>
  <c r="C13" i="42"/>
  <c r="C17" i="28"/>
  <c r="C16" i="28"/>
  <c r="C15" i="28"/>
  <c r="C14" i="28"/>
  <c r="C13" i="28"/>
  <c r="C16" i="70"/>
  <c r="C17" i="70"/>
  <c r="C12" i="42" l="1"/>
  <c r="D12" i="42" s="1"/>
  <c r="D14" i="41"/>
  <c r="D14" i="40"/>
  <c r="D14" i="39"/>
  <c r="D14" i="38"/>
  <c r="D14" i="37"/>
  <c r="D14" i="36"/>
  <c r="D14" i="34"/>
  <c r="D14" i="33"/>
  <c r="D14" i="32"/>
  <c r="D14" i="31"/>
  <c r="D14" i="30"/>
  <c r="D14" i="29"/>
  <c r="D24" i="14"/>
  <c r="C12" i="28"/>
  <c r="C11" i="28"/>
  <c r="D15" i="27"/>
  <c r="D15" i="26"/>
  <c r="D15" i="25"/>
  <c r="D15" i="23"/>
  <c r="D15" i="22"/>
  <c r="D15" i="20"/>
  <c r="D15" i="19"/>
  <c r="D15" i="18"/>
  <c r="D15" i="17"/>
  <c r="C12" i="14"/>
  <c r="D15" i="13"/>
  <c r="D15" i="12"/>
  <c r="D15" i="11"/>
  <c r="D15" i="10"/>
  <c r="D15" i="9"/>
  <c r="D15" i="8"/>
  <c r="D15" i="6"/>
  <c r="D15" i="5"/>
  <c r="D15" i="4"/>
  <c r="D15" i="3"/>
  <c r="D15" i="2"/>
  <c r="D15" i="1"/>
  <c r="C14" i="69"/>
  <c r="C15" i="69" s="1"/>
  <c r="D14" i="69" s="1"/>
  <c r="C14" i="68"/>
  <c r="C15" i="68" s="1"/>
  <c r="D14" i="68" s="1"/>
  <c r="C14" i="67"/>
  <c r="C14" i="66"/>
  <c r="C14" i="65"/>
  <c r="C14" i="64"/>
  <c r="C14" i="62"/>
  <c r="C15" i="62" s="1"/>
  <c r="D14" i="62" s="1"/>
  <c r="C14" i="61"/>
  <c r="C15" i="61" s="1"/>
  <c r="D14" i="61" s="1"/>
  <c r="C14" i="60"/>
  <c r="C15" i="60" s="1"/>
  <c r="D14" i="60" s="1"/>
  <c r="C14" i="59"/>
  <c r="C15" i="59" s="1"/>
  <c r="D14" i="59" s="1"/>
  <c r="C14" i="58"/>
  <c r="C15" i="58" s="1"/>
  <c r="D14" i="58" s="1"/>
  <c r="C14" i="57"/>
  <c r="C6" i="70" s="1"/>
  <c r="D6" i="70" s="1"/>
  <c r="C14" i="55"/>
  <c r="C15" i="55" s="1"/>
  <c r="D14" i="55" s="1"/>
  <c r="C14" i="54"/>
  <c r="C15" i="54" s="1"/>
  <c r="D14" i="54" s="1"/>
  <c r="C14" i="53"/>
  <c r="C15" i="53" s="1"/>
  <c r="D14" i="53" s="1"/>
  <c r="C14" i="52"/>
  <c r="C15" i="52" s="1"/>
  <c r="D14" i="52" s="1"/>
  <c r="C14" i="51"/>
  <c r="C15" i="51" s="1"/>
  <c r="D14" i="51" s="1"/>
  <c r="C14" i="50"/>
  <c r="C15" i="50" s="1"/>
  <c r="D14" i="50" s="1"/>
  <c r="C14" i="48"/>
  <c r="C15" i="48" s="1"/>
  <c r="D14" i="48" s="1"/>
  <c r="C14" i="47"/>
  <c r="C15" i="47" s="1"/>
  <c r="D14" i="47" s="1"/>
  <c r="C14" i="46"/>
  <c r="C15" i="46" s="1"/>
  <c r="D14" i="46" s="1"/>
  <c r="C14" i="45"/>
  <c r="C15" i="45" s="1"/>
  <c r="D14" i="45" s="1"/>
  <c r="C14" i="44"/>
  <c r="C15" i="44" s="1"/>
  <c r="D14" i="44" s="1"/>
  <c r="C14" i="43"/>
  <c r="C15" i="43" s="1"/>
  <c r="D14" i="43" s="1"/>
  <c r="C14" i="41"/>
  <c r="C15" i="41" s="1"/>
  <c r="C14" i="40"/>
  <c r="C15" i="40" s="1"/>
  <c r="C14" i="39"/>
  <c r="C15" i="39" s="1"/>
  <c r="C14" i="38"/>
  <c r="C15" i="38" s="1"/>
  <c r="C14" i="37"/>
  <c r="C15" i="37" s="1"/>
  <c r="C14" i="36"/>
  <c r="C15" i="36" s="1"/>
  <c r="C14" i="34"/>
  <c r="C15" i="34" s="1"/>
  <c r="C14" i="33"/>
  <c r="C15" i="33" s="1"/>
  <c r="C14" i="32"/>
  <c r="C15" i="32" s="1"/>
  <c r="C14" i="31"/>
  <c r="C15" i="31" s="1"/>
  <c r="C14" i="30"/>
  <c r="C15" i="30" s="1"/>
  <c r="C14" i="29"/>
  <c r="C15" i="29" s="1"/>
  <c r="D12" i="28"/>
  <c r="D12" i="14"/>
  <c r="C15" i="27"/>
  <c r="C16" i="27" s="1"/>
  <c r="C15" i="26"/>
  <c r="C16" i="26" s="1"/>
  <c r="C15" i="25"/>
  <c r="C16" i="25" s="1"/>
  <c r="C15" i="24"/>
  <c r="C16" i="24" s="1"/>
  <c r="D15" i="24" s="1"/>
  <c r="C15" i="23"/>
  <c r="C16" i="23" s="1"/>
  <c r="C15" i="22"/>
  <c r="C16" i="22" s="1"/>
  <c r="C15" i="20"/>
  <c r="C16" i="20" s="1"/>
  <c r="C15" i="19"/>
  <c r="C16" i="19" s="1"/>
  <c r="C15" i="18"/>
  <c r="C16" i="18" s="1"/>
  <c r="C15" i="17"/>
  <c r="C16" i="17" s="1"/>
  <c r="C15" i="16"/>
  <c r="C16" i="16" s="1"/>
  <c r="D15" i="16" s="1"/>
  <c r="C15" i="15"/>
  <c r="C16" i="15" s="1"/>
  <c r="D15" i="15" s="1"/>
  <c r="C15" i="13"/>
  <c r="C16" i="13" s="1"/>
  <c r="C15" i="12"/>
  <c r="C16" i="12" s="1"/>
  <c r="C15" i="11"/>
  <c r="C16" i="11" s="1"/>
  <c r="C15" i="10"/>
  <c r="C16" i="10" s="1"/>
  <c r="C15" i="9"/>
  <c r="C16" i="9" s="1"/>
  <c r="C15" i="8"/>
  <c r="C16" i="8" s="1"/>
  <c r="C15" i="6"/>
  <c r="C16" i="6" s="1"/>
  <c r="C15" i="5"/>
  <c r="C16" i="5" s="1"/>
  <c r="C15" i="4"/>
  <c r="C16" i="4" s="1"/>
  <c r="C15" i="3"/>
  <c r="C16" i="3" s="1"/>
  <c r="C15" i="2"/>
  <c r="C16" i="2" s="1"/>
  <c r="C15" i="67" l="1"/>
  <c r="D14" i="67" s="1"/>
  <c r="C15" i="70"/>
  <c r="C15" i="65"/>
  <c r="D14" i="65" s="1"/>
  <c r="C13" i="70"/>
  <c r="D13" i="70" s="1"/>
  <c r="C15" i="66"/>
  <c r="D14" i="66" s="1"/>
  <c r="C14" i="70"/>
  <c r="C15" i="64"/>
  <c r="D14" i="64" s="1"/>
  <c r="C12" i="70"/>
  <c r="D12" i="70" s="1"/>
  <c r="D16" i="70"/>
  <c r="C8" i="70"/>
  <c r="D8" i="70" s="1"/>
  <c r="C12" i="56"/>
  <c r="D12" i="56" s="1"/>
  <c r="D16" i="56"/>
  <c r="D15" i="56"/>
  <c r="C11" i="56"/>
  <c r="D11" i="56" s="1"/>
  <c r="C8" i="56"/>
  <c r="D8" i="56" s="1"/>
  <c r="C7" i="56"/>
  <c r="D7" i="56" s="1"/>
  <c r="D17" i="42"/>
  <c r="D14" i="42"/>
  <c r="D13" i="42"/>
  <c r="D22" i="42" s="1"/>
  <c r="D23" i="42" s="1"/>
  <c r="C10" i="42"/>
  <c r="D10" i="42" s="1"/>
  <c r="C9" i="42"/>
  <c r="D9" i="42" s="1"/>
  <c r="C6" i="42"/>
  <c r="D6" i="42" s="1"/>
  <c r="D17" i="28"/>
  <c r="D16" i="28"/>
  <c r="D13" i="28"/>
  <c r="C17" i="14"/>
  <c r="D17" i="14" s="1"/>
  <c r="C15" i="14"/>
  <c r="D15" i="14" s="1"/>
  <c r="C11" i="14"/>
  <c r="D11" i="14" s="1"/>
  <c r="C7" i="14"/>
  <c r="D7" i="14" s="1"/>
  <c r="C9" i="14"/>
  <c r="D9" i="14" s="1"/>
  <c r="C8" i="28"/>
  <c r="D8" i="28" s="1"/>
  <c r="C15" i="57"/>
  <c r="D14" i="57" s="1"/>
  <c r="C7" i="70"/>
  <c r="D7" i="70" s="1"/>
  <c r="C11" i="70"/>
  <c r="D11" i="70" s="1"/>
  <c r="D15" i="70"/>
  <c r="C9" i="28"/>
  <c r="D9" i="28" s="1"/>
  <c r="C10" i="14"/>
  <c r="D10" i="14" s="1"/>
  <c r="C8" i="14"/>
  <c r="D8" i="14" s="1"/>
  <c r="C6" i="28"/>
  <c r="D6" i="28" s="1"/>
  <c r="C10" i="28"/>
  <c r="D10" i="28" s="1"/>
  <c r="D14" i="28"/>
  <c r="C7" i="42"/>
  <c r="D7" i="42" s="1"/>
  <c r="C11" i="42"/>
  <c r="D11" i="42" s="1"/>
  <c r="D15" i="42"/>
  <c r="C9" i="56"/>
  <c r="D9" i="56" s="1"/>
  <c r="D13" i="56"/>
  <c r="D17" i="56"/>
  <c r="C9" i="70"/>
  <c r="D9" i="70" s="1"/>
  <c r="D17" i="70"/>
  <c r="C13" i="14"/>
  <c r="D13" i="14" s="1"/>
  <c r="C16" i="14"/>
  <c r="D16" i="14" s="1"/>
  <c r="C14" i="14"/>
  <c r="D14" i="14" s="1"/>
  <c r="C7" i="28"/>
  <c r="D7" i="28" s="1"/>
  <c r="D11" i="28"/>
  <c r="D15" i="28"/>
  <c r="C8" i="42"/>
  <c r="D8" i="42" s="1"/>
  <c r="D16" i="42"/>
  <c r="C6" i="56"/>
  <c r="D6" i="56" s="1"/>
  <c r="C10" i="56"/>
  <c r="D10" i="56" s="1"/>
  <c r="D14" i="56"/>
  <c r="C10" i="70"/>
  <c r="D10" i="70" s="1"/>
  <c r="D14" i="70"/>
  <c r="C15" i="1"/>
  <c r="C6" i="14" s="1"/>
  <c r="D6" i="14" s="1"/>
  <c r="D22" i="70" l="1"/>
  <c r="D23" i="70" s="1"/>
  <c r="D22" i="56"/>
  <c r="D23" i="56" s="1"/>
  <c r="D24" i="56" s="1"/>
  <c r="D24" i="42"/>
  <c r="D23" i="28"/>
  <c r="D23" i="14"/>
  <c r="D25" i="14" s="1"/>
  <c r="C16" i="1"/>
  <c r="D24" i="28" l="1"/>
  <c r="D25" i="28" s="1"/>
  <c r="D24" i="70"/>
</calcChain>
</file>

<file path=xl/sharedStrings.xml><?xml version="1.0" encoding="utf-8"?>
<sst xmlns="http://schemas.openxmlformats.org/spreadsheetml/2006/main" count="1093" uniqueCount="97">
  <si>
    <t xml:space="preserve">เครื่องมือประเมินคุณภาพการศึกษาภายในสถานศึกษา ระดับการศึกษาขั้นพื้นฐาน  </t>
  </si>
  <si>
    <t>มาตรฐานที่ ๓ กระบวนการจัดการเรียนการสอนที่เน้นผู้เรียนเป็นสำคัญ</t>
  </si>
  <si>
    <t>---------------------</t>
  </si>
  <si>
    <t>ประเด็นพิจารณาที่ ๓. ๑  จัดการเรียนรู้ผ่านกระบวนการคิดและปฏิบัติจริง และสามารถนำไป</t>
  </si>
  <si>
    <t>ประยุกต์ใช้ในการดำเนินชีวิต</t>
  </si>
  <si>
    <t>ครูจัดทำคำอธิบายรายวิชาในรายวิชาที่รับผิดชอบ</t>
  </si>
  <si>
    <t>ครูจัดทำโครงสร้างรายวิชาในรายวิชาที่รับผิดชอบตามมาตรฐานการเรียนรู้ ตัวชี้วัดของหลักสูตรสถานศึกษา</t>
  </si>
  <si>
    <t>ครูออกแบบหน่วยการเรียนรู้ที่เน้นให้ผู้เรียนได้เรียนรู้ โดยผ่านกระบวนการคิด และปฏิบัติจริง</t>
  </si>
  <si>
    <t>ครูจัดทำแผนการจัดการเรียนรู้ ที่เน้นให้ผู้เรียนได้ใช้ทักษะกระบวนการคิด และการฝึกปฏิบัติให้ผู้เรียนได้รับการฝึกทักษะแสดงออก แสดงความคิดเห็น สรุปองค์ความรู้ นำเสนอผลงาน และสามารถนำไปประยุกต์ใช้ในชีวิตได้ และนำแผนการจัดการเรียนรู้ไปใช้ในการจัดกิจกรรมการเรียนรู้จริง</t>
  </si>
  <si>
    <t>มีสื่อนวัตกรรมการจัดการเรียนรู้ที่สอดคล้องกับการจัดการเรียนการสอน</t>
  </si>
  <si>
    <t>มีวิจัยในชั้นเรียนและมีกระบวนการแก้ปัญหาและพัฒนาผู้เรียนอย่างเป็นระบบ</t>
  </si>
  <si>
    <t>ระดับคุณภาพ</t>
  </si>
  <si>
    <t>ร่องรอย/หลักฐาน/แหล่งข้อมูล</t>
  </si>
  <si>
    <t xml:space="preserve"> การสัมภาษณ์  ผู้บริหาร ครู นักเรียน 
- ตรวจเอกสาร ร่องรอยการปฏิบัติงาน หรือ ข้อมูลเชิงประจักษ์   หลักสูตรสถานศึกษา/หลักสูตร 
   กลุ่มสาระการเรียนรู้
• แผนการจัดการเรียนรู้/บันทึกผล 
 หลังการสอน
• สื่อการเรียนการสอน
• ผลงานนักเรียน
• รายงานการวิจัยในชั้นเรียน
• ภาพถ่าย
                     ฯลฯ
</t>
  </si>
  <si>
    <t>ร้อยละ</t>
  </si>
  <si>
    <t>ที่</t>
  </si>
  <si>
    <t>รายการ</t>
  </si>
  <si>
    <t xml:space="preserve">สรุประดับคุณภาพเฉลี่ย  </t>
  </si>
  <si>
    <t>สรุปประเด็นพิจารณาที่ ๓.๑    จัดการเรียนรู้ผ่านกระบวนการคิดและปฏิบัติจริง และสามารถนำไป</t>
  </si>
  <si>
    <t>ชื่อ สกุล</t>
  </si>
  <si>
    <t>จำนวนครูที่ได้ระดับคุณภาพ  ๓  ขึ้นไป</t>
  </si>
  <si>
    <t>ร้อยละของจำนวนครูที่ได้ระดับคุณภาพ ๓ ขึ้นไป</t>
  </si>
  <si>
    <t xml:space="preserve">สรุประดับคุณภาพ  </t>
  </si>
  <si>
    <t>ผ่านเกณฑ์</t>
  </si>
  <si>
    <t>3 ขึ้นไป</t>
  </si>
  <si>
    <t xml:space="preserve">เครื่องมือประเมินคุณภาพการศึกษาภายในสถานศึกษา ระดับการศึกษาขั้นพื้นฐาน    </t>
  </si>
  <si>
    <t>มาตรฐานที่ ๓ กระบวนการจัดการเรียนการสอนที่เน้นผู้เรียนเป็นสำคัญ (ต่อ)</t>
  </si>
  <si>
    <t>ครูใช้สื่อ เทคโนโลยีสารสนเทศ มาใช้ในการจัดการเรียนรู้ โดยสร้างโอกาสให้ผู้เรียนได้แสวงหาความรู้ด้วยตนเองจากสื่อที่หลากหลาย</t>
  </si>
  <si>
    <t>ครูใช้แหล่งเรียนรู้ทั้งภายในและภายนอกสถานศึกษา ตามความเหมาะสมมาใช้ในการจัดการเรียนรู้</t>
  </si>
  <si>
    <t>ครูนำภูมิปัญญาท้องถิ่นมาใช้ในการจัดการเรียนรู้ ตามความเหมาะสม</t>
  </si>
  <si>
    <t xml:space="preserve"> การสัมภาษณ์  ผู้บริหาร ครู นักเรียน 
- ตรวจเอกสาร ร่องรอยการปฏิบัติงาน หรือ ข้อมูลเชิงประจักษ์   หลักสูตรสถานศึกษา/หลักสูตร 
   กลุ่มสาระการเรียนรู้
• แผนการจัดการเรียนรู้/บันทึกผล 
 หลังการสอน
• สื่อการเรียนการสอน
• ผลงานนักเรียน
• ภาพถ่าย
                     ฯลฯ
</t>
  </si>
  <si>
    <t>ประเด็นพิจารณาที่ ๓. ๓  มีการบริหารจัดการชั้นเรียนเชิงบวก</t>
  </si>
  <si>
    <t>ประเด็นพิจารณาที่ ๓. ๒  ใช้สื่อ เทคโนโลยีสารสนเทศ และแหล่งเรียนรู้ที่เอื้อต่อการเรียนรู้</t>
  </si>
  <si>
    <t>สรุปประเด็นพิจารณาที่ ๓.๒ ใช้สื่อ เทคโนโลยีสารสนเทศ และแหล่งเรียนรู้ที่เอื้อต่อการเรียนรู้</t>
  </si>
  <si>
    <t>ครูผู้สอนมีการบริหารจัดการชั้นเรียน โดยเน้นการมีปฏิสัมพันธ์เชิงบวก ให้เด็กรักครู ครูรักเด็ก และเด็กรักเด็ก เด็กรักที่จะเรียนรู้ สามารถเรียนรู้ร่วมกันอย่างมีความสุข</t>
  </si>
  <si>
    <t>ครูผู้สอนมีการบริหารจัดการชั้นเรียน โดยเน้นให้เด็กรักที่จะเรียนรู้ สามารถเรียนรู้ร่วมกันอย่างมีความสุข</t>
  </si>
  <si>
    <t xml:space="preserve"> การสัมภาษณ์  ผู้บริหาร ครู นักเรียน 
- ตรวจเอกสาร ร่องรอยการปฏิบัติงาน หรือ ข้อมูลเชิงประจักษ์  เช่น
  •  แผนการจัดการเรียนรู้
  •  แฟ้มข้อมูลผู้เรียนเป็นรายบุคคล
• กิจกรรม/ โครงการที่เน้นการมี
  ปฏิสัมพันธ์เชิงบวก
• ภาพถ่าย
• แบบประเมินความพึงพอใจ
</t>
  </si>
  <si>
    <t>สรุปประเด็นพิจารณาที่ ๓.๓ มีการบริหารจัดการชั้นเรียนเชิงบวก</t>
  </si>
  <si>
    <t>ประเด็นพิจารณาที่ ๓. ๔ ตรวจสอบและประเมินผู้เรียนอย่างเป็นระบบ และนำผลมาพัฒนาผู้เรียน</t>
  </si>
  <si>
    <t>ครูมีการวัดและประเมินผลเพื่อพัฒนาผู้เรียนตามจุดประสงค์การเรียนรู้ในแผนการจัดการเรียนรู้ โดยใช้เครื่องมือ วิธีการวัดและเกณฑ์การประเมินผลที่เหมาะสมกับจุดประสงค์การเรียนรู้</t>
  </si>
  <si>
    <t>ครูมีการวัดและประเมินผลระหว่างเรียน หลังจากจัดการเรียนรู้จบในแต่ละหน่วย เพื่อนำผลการประเมินไปใช้เป็นส่วนหนึ่งในการตัดสินผลการเรียน โดยใช้เครื่องมือ วิธีการวัดและเกณฑ์การประเมินผลที่เหมาะสมกับตัวชี้วัดในแต่ละหน่วย</t>
  </si>
  <si>
    <t>ครูมีการวัดและประเมินผลตัวชี้วัดทุกตัว หลังจากจัดการเรียนรู้จบในแต่ละตัวชี้วัด เพื่อนำผลการประเมินไปใช้เป็นส่วนหนึ่งในการพัฒนาผู้เรียนและตัดสินผลการเรียน โดยใช้เครื่องมือ วิธีการวัดและเกณฑ์การประเมินผลที่เหมาะสมกับตัวชี้วัดในแต่ละตัว</t>
  </si>
  <si>
    <t>ครูมีการวัดและประเมินผลการอ่านคิดวิเคราะห์และเขียน  เพื่อนำผลการประเมินไปใช้ในการพัฒนาผู้เรียน โดยใช้เครื่องมือ วิธีการวัดและเกณฑ์การประเมินผลที่เหมาะสมกับแต่ละระดับชั้น</t>
  </si>
  <si>
    <t>ครูมีการวัดและประเมินผลคุณลักษณะอันพึงประสงค์  เพื่อนำผลการประเมินไปใช้ในการพัฒนาผู้เรียน โดยใช้เครื่องมือ วิธีการวัดและเกณฑ์การประเมินผลที่เหมาะสมกับแต่ละระดับชั้น</t>
  </si>
  <si>
    <t xml:space="preserve">การสัมภาษณ์  ผู้บริหาร ครู นักเรียน 
- ตรวจเอกสาร ร่องรอยการปฏิบัติงาน หรือ ข้อมูลเชิงประจักษ์  เช่น
• หลักสูตรสถานศึกษา/หลักสูตร 
   กลุ่มสาระการเรียนรู้
• แผนการจัดการเรียนรู้/บันทึกผล 
 หลังการสอน
• สื่อการเรียนการสอน
• ผลงานนักเรียน
• รายงานการวิจัยในชั้นเรียน
• ภาพถ่าย
                     ฯลฯ
</t>
  </si>
  <si>
    <t>สรุปประเด็นพิจารณาที่ ๓.๔ ตรวจสอบและประเมินผู้เรียนอย่างเป็นระบบ และนำผลมาพัฒนาผู้เรียน</t>
  </si>
  <si>
    <t xml:space="preserve"> การสัมภาษณ์  ผู้บริหาร ครู นักเรียน 
- ตรวจเอกสาร ร่องรอยการปฏิบัติงาน หรือ ข้อมูลเชิงประจักษ์  เช่น
• หลักสูตรสถานศึกษา/หลักสูตร 
   กลุ่มสาระการเรียนรู้
• แผนการจัดการเรียนรู้/บันทึกผล 
 หลังการสอน
• สื่อการเรียนการสอน
• ผลงานนักเรียน
• รายงานการวิจัยในชั้นเรียน
• ภาพถ่าย
                     ฯลฯ
</t>
  </si>
  <si>
    <t>ประเด็นพิจารณาที่ ๓. ๕ มีการแลกเปลี่ยนเรียนรู้และให้ข้อมูลป้อนกลับเพื่อปรับปรุงและพัฒนาการจัดการเรียนรู้</t>
  </si>
  <si>
    <t>ครูและผู้มีส่วนเกี่ยวข้องร่วมกันแลกเปลี่ยนความรู้และประสบการณ์เพื่อนำไปใช้ในการปรับปรุงและพัฒนาการจัดการเรียนรู้</t>
  </si>
  <si>
    <t>ครูและผู้มีส่วนเกี่ยวข้องให้ข้อมูลสะท้อนเพื่อนำไปใช้ในการปรับปรุงและพัฒนาการจัดการเรียนรู้</t>
  </si>
  <si>
    <t>ครูสร้างและพัฒนานวัตกรรมเพื่อการจัดการเรียนรู้</t>
  </si>
  <si>
    <t>ครูจัดทำวิจัยในชั้นเรียนเพื่อพัฒนาการเรียนการสอน</t>
  </si>
  <si>
    <t xml:space="preserve"> การสัมภาษณ์  ผู้บริหาร ครู นักเรียน 
- ตรวจเอกสาร ร่องรอยการปฏิบัติงาน หรือ ข้อมูลเชิงประจักษ์  เช่น
•  ภาพถ่ายกิจกรรมชุมชนแห่งการเรียนรู้
    ทางวิชาชีพ
•  แบบบันทึกผลการปรับปรุงและ  
   พัฒนาการจัดการเรียนรู้
</t>
  </si>
  <si>
    <t xml:space="preserve">การสัมภาษณ์  ผู้บริหาร ครู นักเรียน 
- ตรวจเอกสาร ร่องรอยการปฏิบัติงาน หรือ ข้อมูลเชิงประจักษ์  เช่น
•  ภาพถ่ายกิจกรรมชุมชนแห่งการเรียนรู้
    ทางวิชาชีพ
•  แบบบันทึกผลการปรับปรุงและ  
   พัฒนาการจัดการเรียนรู้
</t>
  </si>
  <si>
    <t>สรุปประเด็นพิจารณาที่ ๓. ๕ มีการแลกเปลี่ยนเรียนรู้และให้ข้อมูลป้อนกลับเพื่อปรับปรุงและพัฒนาการจัดการเรียนรู้</t>
  </si>
  <si>
    <t>นายสายชล   ทวีบุญ</t>
  </si>
  <si>
    <t>นางกุลตรีญาร์  ก้านเกตุ</t>
  </si>
  <si>
    <t>นางนิตยา ถวัลย์ศักดิ์วุฒิ</t>
  </si>
  <si>
    <t>นางสิริมา  ไชยโชติ</t>
  </si>
  <si>
    <t>นายประยงค์ เนมังสัง</t>
  </si>
  <si>
    <t>นางสาวน้ำฝน  สมสาร</t>
  </si>
  <si>
    <t>นายสมพล จันทรส</t>
  </si>
  <si>
    <t>นางสาวพรประภา ติงสะ</t>
  </si>
  <si>
    <t>นายชนสิษฎ์ ไชยสุข</t>
  </si>
  <si>
    <t>นายวิศรุต  สุทธสนธิ์</t>
  </si>
  <si>
    <t>นางสาวธณัฏฐสรณ์ แสวงชื่อ</t>
  </si>
  <si>
    <t>นางจีรนันท์  จินดาวงศ์</t>
  </si>
  <si>
    <t>ชื่อนายสายชล   ทวีบุญ  วิชาที่สอน  สุขศึกษาและพลศึกษา</t>
  </si>
  <si>
    <t>ชื่อนางกุลตรีญาร์  ก้านเกตุ  วิชาที่สอน  ภาษาไทย</t>
  </si>
  <si>
    <t>ชื่อนางนิตยา ถวัลย์ศักดิ์วุฒิ  วิชาที่สอนภาษาไทย ป.1-3</t>
  </si>
  <si>
    <t>ชื่อนางสิริมา  ไชยโชติ   วิชาที่สอนการงานอาชีพ</t>
  </si>
  <si>
    <t>ชื่อนายประยงค์ เนมังสัง   วิชาที่สอนคณิตศาสตร์ ม.1-3</t>
  </si>
  <si>
    <t>ชื่อนางสาวน้ำฝน  สมสาร  วิชาที่สอนภาษาอังกฤษ ม.1-3</t>
  </si>
  <si>
    <t>ชื่อนายสมพล จันทรส  วิชาที่สอนการงานอาชีพ ป.1-6</t>
  </si>
  <si>
    <t>ชื่อนางสาวพรประภา ติงสะ  วิชาที่สอนภาษาอังกฤษประถม</t>
  </si>
  <si>
    <t>ชื่อนายชนสิษฎ์ ไชยสุข  วิชาที่สอนคณิตศาสตร์ประถม</t>
  </si>
  <si>
    <t>ชื่อนายวิศรุต  สุทธสนธิ์   วิชาที่สอน วิทยาศาสตร์ ป.1-3 และม.1-3</t>
  </si>
  <si>
    <t>ชื่อนางสาวธณัฏฐสรณ์ แสวงชื่อ วิชาที่สอนสังคมศึกษา และประวัติศาสตร์</t>
  </si>
  <si>
    <t>ชื่อนางจีรนันท์  จินดาวงศ์  วิชาที่สอนวิทยาศาสตร์ ป.4-6</t>
  </si>
  <si>
    <t>ชื่อนายสายชล   ทวีบุญ   วิชาที่สอนสุขศึกษาและพลศึกษา</t>
  </si>
  <si>
    <t>ชื่อนางกุลตรีญาร์  ก้านเกตุ   วิชาที่สอน ภาษาไทย</t>
  </si>
  <si>
    <t>ชื่อนางนิตยา ถวัลย์ศักดิ์วุฒิ  วิชาที่สอนภาษาไทย ประถม</t>
  </si>
  <si>
    <t>ชื่อนางสิริมา  ไชยโชติ   วิชาที่สอนการงานอาชีพ และคอมพิวเตอร์ ม.1-3</t>
  </si>
  <si>
    <t>ชื่อนายสมพล จันทรส   วิชาที่สอน การงานอาชีพ ป.1-6</t>
  </si>
  <si>
    <t>ชื่อนายชนสิษฎ์ ไชยสุข   วิชาที่สอนคณิตศาสตร์ ประถม</t>
  </si>
  <si>
    <t>ชื่อนายวิศรุต  สุทธสนธิ์   วิชาที่สอนวิทยาศาสตร์ ม.1-3</t>
  </si>
  <si>
    <t>ชื่อนางสาวธณัฏฐสรณ์ แสวงชื่อ   วิชาที่สอน................................................</t>
  </si>
  <si>
    <t>ชื่อนางนิตยา ถวัลย์ศักดิ์วุฒิ   วิชาที่สอน ภาษาไทยประถม</t>
  </si>
  <si>
    <t>ชื่อนางสิริมา  ไชยโชติ   วิชาที่สอนการงานอาชีพ ม.1-3</t>
  </si>
  <si>
    <t>ชื่อนายประยงค์ เนมังสัง   วิชาที่สอน คณิตศาสตร์ ม.1-3</t>
  </si>
  <si>
    <t>ชื่อนางสาวน้ำฝน  สมสาร   วิชาที่สอนภาษาอังกฤษ ม.1-3</t>
  </si>
  <si>
    <t>ชื่อนางสาวพรประภา ติงสะ   วิชาที่สอนภาษาอังกฤษ ประถม</t>
  </si>
  <si>
    <t>ชื่อนางสาวธณัฏฐสรณ์ แสวงชื่อ  วิชาที่สอน สังคมศึกษา และประวัติศาสตร์</t>
  </si>
  <si>
    <t>ชื่อนายชนสิษฎ์ ไชยสุข  วิชาที่สอนคณิตศาสตร์ ประถมศึกษา</t>
  </si>
  <si>
    <t>ชื่อนายวิศรุต  สุทธสนธิ์  วิชาที่สอน วิทยาศาสตร์ ม.1-3</t>
  </si>
  <si>
    <t>ชื่อนายสายชล  ทวีบุญ  วิชาที่สอนสุขศึกษาและพลศึกษา</t>
  </si>
  <si>
    <t>ชื่อนางกุลตรีญาร์  ก้านเกตุ  วิชาที่สอน ภาษาไทย ม.1-3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</si>
</sst>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16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sz val="16"/>
      <color theme="1"/>
      <name val="TH SarabunIT๙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sz val="11"/>
      <color theme="1"/>
      <name val="TH Sarabun New"/>
      <family val="2"/>
    </font>
    <font>
      <sz val="16"/>
      <color rgb="FFFF0000"/>
      <name val="TH Sarabun New"/>
      <family val="2"/>
    </font>
    <font>
      <sz val="14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H SarabunIT๙"/>
      <family val="2"/>
    </font>
    <font>
      <sz val="16"/>
      <color rgb="FFFF0000"/>
      <name val="TH SarabunIT๙"/>
      <family val="2"/>
    </font>
    <font>
      <sz val="12"/>
      <color theme="1"/>
      <name val="TH SarabunIT๙"/>
      <family val="2"/>
    </font>
    <font>
      <b/>
      <sz val="14"/>
      <color theme="1"/>
      <name val="TH SarabunIT๙"/>
      <family val="2"/>
    </font>
    <font>
      <b/>
      <sz val="14"/>
      <color theme="1"/>
      <name val="TH Sarabun New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 indent="2"/>
    </xf>
    <xf numFmtId="2" fontId="4" fillId="0" borderId="1" xfId="0" applyNumberFormat="1" applyFont="1" applyBorder="1"/>
    <xf numFmtId="0" fontId="5" fillId="0" borderId="0" xfId="0" applyFont="1" applyAlignment="1">
      <alignment horizontal="left" vertical="center" indent="2"/>
    </xf>
    <xf numFmtId="0" fontId="7" fillId="0" borderId="0" xfId="0" applyFont="1"/>
    <xf numFmtId="0" fontId="6" fillId="0" borderId="0" xfId="0" applyFont="1" applyAlignment="1">
      <alignment horizontal="left" vertical="center" indent="2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5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6" fillId="0" borderId="2" xfId="0" applyFont="1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59" fontId="6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indent="2"/>
    </xf>
    <xf numFmtId="0" fontId="11" fillId="0" borderId="0" xfId="0" applyFont="1"/>
    <xf numFmtId="0" fontId="4" fillId="0" borderId="0" xfId="0" applyFont="1" applyAlignment="1">
      <alignment horizontal="left" vertical="center" indent="2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/>
    </xf>
    <xf numFmtId="59" fontId="4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5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4" fillId="0" borderId="2" xfId="0" applyFont="1" applyBorder="1"/>
    <xf numFmtId="0" fontId="4" fillId="0" borderId="2" xfId="0" applyFont="1" applyBorder="1" applyAlignment="1">
      <alignment vertical="center" wrapText="1"/>
    </xf>
    <xf numFmtId="5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87" fontId="4" fillId="0" borderId="1" xfId="0" applyNumberFormat="1" applyFont="1" applyBorder="1" applyAlignment="1">
      <alignment vertical="center" wrapText="1"/>
    </xf>
    <xf numFmtId="187" fontId="4" fillId="0" borderId="2" xfId="0" applyNumberFormat="1" applyFont="1" applyBorder="1" applyAlignment="1">
      <alignment vertical="center" wrapText="1"/>
    </xf>
    <xf numFmtId="59" fontId="4" fillId="0" borderId="1" xfId="0" applyNumberFormat="1" applyFont="1" applyBorder="1" applyAlignment="1">
      <alignment horizontal="center"/>
    </xf>
    <xf numFmtId="187" fontId="4" fillId="0" borderId="1" xfId="0" applyNumberFormat="1" applyFont="1" applyBorder="1"/>
    <xf numFmtId="0" fontId="4" fillId="0" borderId="0" xfId="0" applyFont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0" fontId="11" fillId="0" borderId="11" xfId="0" applyFont="1" applyBorder="1"/>
    <xf numFmtId="1" fontId="4" fillId="0" borderId="1" xfId="0" applyNumberFormat="1" applyFont="1" applyBorder="1"/>
    <xf numFmtId="0" fontId="11" fillId="0" borderId="5" xfId="0" applyFont="1" applyBorder="1"/>
    <xf numFmtId="0" fontId="11" fillId="0" borderId="6" xfId="0" applyFont="1" applyBorder="1"/>
    <xf numFmtId="0" fontId="14" fillId="0" borderId="0" xfId="0" applyFont="1" applyAlignment="1">
      <alignment horizontal="left" vertical="center" indent="2"/>
    </xf>
    <xf numFmtId="0" fontId="15" fillId="0" borderId="0" xfId="0" applyFont="1" applyAlignment="1">
      <alignment horizontal="left" vertical="center" indent="2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2" fillId="0" borderId="1" xfId="0" applyFont="1" applyBorder="1"/>
    <xf numFmtId="0" fontId="11" fillId="0" borderId="0" xfId="0" applyFont="1" applyAlignment="1">
      <alignment horizontal="center"/>
    </xf>
    <xf numFmtId="59" fontId="4" fillId="0" borderId="12" xfId="0" applyNumberFormat="1" applyFont="1" applyBorder="1" applyAlignment="1">
      <alignment horizontal="center" vertical="center" wrapText="1"/>
    </xf>
    <xf numFmtId="59" fontId="4" fillId="0" borderId="12" xfId="0" applyNumberFormat="1" applyFont="1" applyBorder="1" applyAlignment="1">
      <alignment horizontal="center"/>
    </xf>
    <xf numFmtId="187" fontId="4" fillId="0" borderId="13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13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59" fontId="4" fillId="0" borderId="2" xfId="0" applyNumberFormat="1" applyFont="1" applyBorder="1" applyAlignment="1">
      <alignment horizontal="center" vertical="center" wrapText="1"/>
    </xf>
    <xf numFmtId="59" fontId="4" fillId="0" borderId="3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4</xdr:col>
      <xdr:colOff>1114426</xdr:colOff>
      <xdr:row>29</xdr:row>
      <xdr:rowOff>171449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8935DA83-ACAC-4B90-ADA6-D1E424E9D4AA}"/>
            </a:ext>
          </a:extLst>
        </xdr:cNvPr>
        <xdr:cNvSpPr txBox="1"/>
      </xdr:nvSpPr>
      <xdr:spPr>
        <a:xfrm>
          <a:off x="409575" y="7677150"/>
          <a:ext cx="4705351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๑.นางนิตยา ถวัลย์ศักดิ์วุฒิ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๒.นางจีรนันท์  จินดาวงศ์     ลงชื่อ.................................................................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25</xdr:row>
      <xdr:rowOff>276226</xdr:rowOff>
    </xdr:from>
    <xdr:to>
      <xdr:col>4</xdr:col>
      <xdr:colOff>1314450</xdr:colOff>
      <xdr:row>29</xdr:row>
      <xdr:rowOff>152400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CE4BAB13-6979-40C3-A785-9977C2FEC3A2}"/>
            </a:ext>
          </a:extLst>
        </xdr:cNvPr>
        <xdr:cNvSpPr txBox="1"/>
      </xdr:nvSpPr>
      <xdr:spPr>
        <a:xfrm>
          <a:off x="609599" y="7658101"/>
          <a:ext cx="4705351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๑.นางนิตยา ถวัลย์ศักดิ์วุฒิ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๒.นางจีรนันท์  จินดาวงศ์     ลงชื่อ.................................................................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4</xdr:col>
      <xdr:colOff>1114426</xdr:colOff>
      <xdr:row>28</xdr:row>
      <xdr:rowOff>171449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08835D-8C79-4798-8998-2BC8A028F049}"/>
            </a:ext>
          </a:extLst>
        </xdr:cNvPr>
        <xdr:cNvSpPr txBox="1"/>
      </xdr:nvSpPr>
      <xdr:spPr>
        <a:xfrm>
          <a:off x="409575" y="7381875"/>
          <a:ext cx="4705351" cy="98107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๑.นางนิตยา ถวัลย์ศักดิ์วุฒิ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ลงชื่อ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.....................................................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๒.นางจีรนันท์  จินดาวงศ์     ลงชื่อ.................................................................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24</xdr:row>
      <xdr:rowOff>209551</xdr:rowOff>
    </xdr:from>
    <xdr:to>
      <xdr:col>4</xdr:col>
      <xdr:colOff>1257300</xdr:colOff>
      <xdr:row>28</xdr:row>
      <xdr:rowOff>114300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DC15764C-B1ED-4765-9FF5-6079E3BA9C87}"/>
            </a:ext>
          </a:extLst>
        </xdr:cNvPr>
        <xdr:cNvSpPr txBox="1"/>
      </xdr:nvSpPr>
      <xdr:spPr>
        <a:xfrm>
          <a:off x="552449" y="7105651"/>
          <a:ext cx="4705351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๑.นางนิตยา ถวัลย์ศักดิ์วุฒิ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๒.นางจีรนันท์  จินดาวงศ์     ลงชื่อ.................................................................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24</xdr:row>
      <xdr:rowOff>161925</xdr:rowOff>
    </xdr:from>
    <xdr:to>
      <xdr:col>4</xdr:col>
      <xdr:colOff>1390651</xdr:colOff>
      <xdr:row>28</xdr:row>
      <xdr:rowOff>66674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6AE18982-588F-4818-B0C3-756AECFFEF24}"/>
            </a:ext>
          </a:extLst>
        </xdr:cNvPr>
        <xdr:cNvSpPr txBox="1"/>
      </xdr:nvSpPr>
      <xdr:spPr>
        <a:xfrm>
          <a:off x="685800" y="7058025"/>
          <a:ext cx="4705351" cy="981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๑.นางนิตยา ถวัลย์ศักดิ์วุฒิ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๒.นางจีรนันท์  จินดาวงศ์     ลงชื่อ.................................................................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topLeftCell="A7" workbookViewId="0">
      <selection activeCell="H8" sqref="H8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67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topLeftCell="A3" workbookViewId="0">
      <selection activeCell="H8" sqref="H8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76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6"/>
  <sheetViews>
    <sheetView workbookViewId="0">
      <selection activeCell="G11" sqref="G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77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6"/>
  <sheetViews>
    <sheetView workbookViewId="0">
      <selection activeCell="E20" sqref="E2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E28"/>
  <sheetViews>
    <sheetView workbookViewId="0">
      <selection activeCell="I12" sqref="I12"/>
    </sheetView>
  </sheetViews>
  <sheetFormatPr defaultRowHeight="15" x14ac:dyDescent="0.25"/>
  <cols>
    <col min="1" max="1" width="5.375" style="23" customWidth="1"/>
    <col min="2" max="2" width="24.5" style="23" customWidth="1"/>
    <col min="3" max="3" width="10.625" style="82" customWidth="1"/>
    <col min="4" max="4" width="12" style="23" customWidth="1"/>
    <col min="5" max="5" width="26.875" style="23" customWidth="1"/>
    <col min="6" max="16384" width="9" style="23"/>
  </cols>
  <sheetData>
    <row r="1" spans="1:5" ht="20.25" x14ac:dyDescent="0.25">
      <c r="A1" s="40" t="s">
        <v>18</v>
      </c>
      <c r="B1" s="40"/>
      <c r="C1" s="21"/>
      <c r="D1" s="40"/>
      <c r="E1" s="40"/>
    </row>
    <row r="2" spans="1:5" ht="20.25" x14ac:dyDescent="0.25">
      <c r="A2" s="69" t="s">
        <v>4</v>
      </c>
      <c r="B2" s="69"/>
      <c r="C2" s="69"/>
      <c r="D2" s="69"/>
      <c r="E2" s="69"/>
    </row>
    <row r="3" spans="1:5" ht="20.25" x14ac:dyDescent="0.25">
      <c r="A3" s="76" t="s">
        <v>2</v>
      </c>
      <c r="B3" s="76"/>
      <c r="C3" s="76"/>
      <c r="D3" s="76"/>
      <c r="E3" s="76"/>
    </row>
    <row r="4" spans="1:5" ht="20.25" customHeight="1" x14ac:dyDescent="0.3">
      <c r="A4" s="72" t="s">
        <v>15</v>
      </c>
      <c r="B4" s="72" t="s">
        <v>19</v>
      </c>
      <c r="C4" s="26" t="s">
        <v>11</v>
      </c>
      <c r="D4" s="26" t="s">
        <v>23</v>
      </c>
      <c r="E4" s="72" t="s">
        <v>12</v>
      </c>
    </row>
    <row r="5" spans="1:5" ht="20.25" x14ac:dyDescent="0.3">
      <c r="A5" s="73"/>
      <c r="B5" s="80"/>
      <c r="C5" s="28">
        <v>5</v>
      </c>
      <c r="D5" s="28" t="s">
        <v>24</v>
      </c>
      <c r="E5" s="73"/>
    </row>
    <row r="6" spans="1:5" ht="23.25" customHeight="1" x14ac:dyDescent="0.3">
      <c r="A6" s="83">
        <v>1</v>
      </c>
      <c r="B6" s="16" t="s">
        <v>55</v>
      </c>
      <c r="C6" s="85">
        <f>สายชล!$C$15</f>
        <v>5</v>
      </c>
      <c r="D6" s="3" t="str">
        <f>IF(C6&gt;=3,"1",IF(C6&lt;3,"0"))</f>
        <v>1</v>
      </c>
      <c r="E6" s="77" t="s">
        <v>13</v>
      </c>
    </row>
    <row r="7" spans="1:5" ht="23.25" customHeight="1" x14ac:dyDescent="0.3">
      <c r="A7" s="83">
        <v>2</v>
      </c>
      <c r="B7" s="16" t="s">
        <v>56</v>
      </c>
      <c r="C7" s="85">
        <f>กุลตรีญาร์!$C$15</f>
        <v>5</v>
      </c>
      <c r="D7" s="33" t="str">
        <f t="shared" ref="D7:D17" si="0">IF(C7&gt;=3,"1",IF(C7&lt;3,"0"))</f>
        <v>1</v>
      </c>
      <c r="E7" s="78"/>
    </row>
    <row r="8" spans="1:5" ht="23.25" customHeight="1" x14ac:dyDescent="0.3">
      <c r="A8" s="83">
        <v>3</v>
      </c>
      <c r="B8" s="16" t="s">
        <v>57</v>
      </c>
      <c r="C8" s="85">
        <f>นิตยา!$C$15</f>
        <v>5</v>
      </c>
      <c r="D8" s="33" t="str">
        <f t="shared" si="0"/>
        <v>1</v>
      </c>
      <c r="E8" s="78"/>
    </row>
    <row r="9" spans="1:5" ht="23.25" customHeight="1" x14ac:dyDescent="0.3">
      <c r="A9" s="83">
        <v>4</v>
      </c>
      <c r="B9" s="16" t="s">
        <v>58</v>
      </c>
      <c r="C9" s="85">
        <f>สิริมา!$C$15</f>
        <v>5</v>
      </c>
      <c r="D9" s="33" t="str">
        <f t="shared" si="0"/>
        <v>1</v>
      </c>
      <c r="E9" s="78"/>
    </row>
    <row r="10" spans="1:5" ht="23.25" customHeight="1" x14ac:dyDescent="0.3">
      <c r="A10" s="83">
        <v>5</v>
      </c>
      <c r="B10" s="16" t="s">
        <v>59</v>
      </c>
      <c r="C10" s="85">
        <f>ประยงค์!$C$15</f>
        <v>5</v>
      </c>
      <c r="D10" s="33" t="str">
        <f t="shared" si="0"/>
        <v>1</v>
      </c>
      <c r="E10" s="78"/>
    </row>
    <row r="11" spans="1:5" ht="23.25" customHeight="1" x14ac:dyDescent="0.3">
      <c r="A11" s="83">
        <v>6</v>
      </c>
      <c r="B11" s="16" t="s">
        <v>60</v>
      </c>
      <c r="C11" s="86">
        <f>น้ำฝน!$C$15</f>
        <v>5</v>
      </c>
      <c r="D11" s="37" t="str">
        <f t="shared" si="0"/>
        <v>1</v>
      </c>
      <c r="E11" s="78"/>
    </row>
    <row r="12" spans="1:5" ht="23.25" customHeight="1" x14ac:dyDescent="0.3">
      <c r="A12" s="84">
        <v>7</v>
      </c>
      <c r="B12" s="16" t="s">
        <v>61</v>
      </c>
      <c r="C12" s="87">
        <f>สมพล!$C$15</f>
        <v>5</v>
      </c>
      <c r="D12" s="33" t="str">
        <f t="shared" si="0"/>
        <v>1</v>
      </c>
      <c r="E12" s="78"/>
    </row>
    <row r="13" spans="1:5" ht="23.25" customHeight="1" x14ac:dyDescent="0.3">
      <c r="A13" s="84">
        <v>8</v>
      </c>
      <c r="B13" s="16" t="s">
        <v>62</v>
      </c>
      <c r="C13" s="85">
        <f>สมพล!$C$15</f>
        <v>5</v>
      </c>
      <c r="D13" s="33" t="str">
        <f t="shared" si="0"/>
        <v>1</v>
      </c>
      <c r="E13" s="78"/>
    </row>
    <row r="14" spans="1:5" s="45" customFormat="1" ht="23.25" customHeight="1" x14ac:dyDescent="0.3">
      <c r="A14" s="84">
        <v>9</v>
      </c>
      <c r="B14" s="16" t="s">
        <v>63</v>
      </c>
      <c r="C14" s="87">
        <f>พรประภา!$C$15</f>
        <v>5</v>
      </c>
      <c r="D14" s="33" t="str">
        <f t="shared" si="0"/>
        <v>1</v>
      </c>
      <c r="E14" s="78"/>
    </row>
    <row r="15" spans="1:5" s="45" customFormat="1" ht="23.25" customHeight="1" x14ac:dyDescent="0.3">
      <c r="A15" s="84">
        <v>10</v>
      </c>
      <c r="B15" s="16" t="s">
        <v>64</v>
      </c>
      <c r="C15" s="87">
        <f>ชนสิษฎ์!$C$15</f>
        <v>5</v>
      </c>
      <c r="D15" s="33" t="str">
        <f t="shared" si="0"/>
        <v>1</v>
      </c>
      <c r="E15" s="78"/>
    </row>
    <row r="16" spans="1:5" s="45" customFormat="1" ht="23.25" customHeight="1" x14ac:dyDescent="0.3">
      <c r="A16" s="84">
        <v>11</v>
      </c>
      <c r="B16" s="17" t="s">
        <v>65</v>
      </c>
      <c r="C16" s="87">
        <f>วิศรุต!$C$15</f>
        <v>5</v>
      </c>
      <c r="D16" s="33" t="str">
        <f t="shared" si="0"/>
        <v>1</v>
      </c>
      <c r="E16" s="78"/>
    </row>
    <row r="17" spans="1:5" s="45" customFormat="1" ht="23.25" customHeight="1" x14ac:dyDescent="0.3">
      <c r="A17" s="84">
        <v>12</v>
      </c>
      <c r="B17" s="16" t="s">
        <v>66</v>
      </c>
      <c r="C17" s="87">
        <f>ธณัฏฐสรณ์!$C$15</f>
        <v>5</v>
      </c>
      <c r="D17" s="33" t="str">
        <f t="shared" si="0"/>
        <v>1</v>
      </c>
      <c r="E17" s="78"/>
    </row>
    <row r="18" spans="1:5" s="45" customFormat="1" ht="23.25" customHeight="1" x14ac:dyDescent="0.3">
      <c r="A18" s="84"/>
      <c r="B18" s="33"/>
      <c r="C18" s="87"/>
      <c r="D18" s="33"/>
      <c r="E18" s="78"/>
    </row>
    <row r="19" spans="1:5" ht="23.25" customHeight="1" x14ac:dyDescent="0.25">
      <c r="A19" s="46"/>
      <c r="E19" s="78"/>
    </row>
    <row r="20" spans="1:5" ht="23.25" customHeight="1" x14ac:dyDescent="0.25">
      <c r="A20" s="46"/>
      <c r="E20" s="78"/>
    </row>
    <row r="21" spans="1:5" ht="23.25" customHeight="1" x14ac:dyDescent="0.25">
      <c r="A21" s="46"/>
      <c r="E21" s="78"/>
    </row>
    <row r="22" spans="1:5" ht="23.25" customHeight="1" x14ac:dyDescent="0.25">
      <c r="A22" s="47"/>
      <c r="B22" s="48"/>
      <c r="C22" s="88"/>
      <c r="D22" s="48"/>
      <c r="E22" s="49"/>
    </row>
    <row r="23" spans="1:5" ht="23.25" customHeight="1" x14ac:dyDescent="0.3">
      <c r="A23" s="50"/>
      <c r="B23" s="74" t="s">
        <v>20</v>
      </c>
      <c r="C23" s="75"/>
      <c r="D23" s="51">
        <f>(D6+D7+D8+D9+D10+D11+D12+D13+D14+D15+D16+D17+D18)</f>
        <v>12</v>
      </c>
      <c r="E23" s="52"/>
    </row>
    <row r="24" spans="1:5" ht="23.25" customHeight="1" x14ac:dyDescent="0.3">
      <c r="A24" s="46"/>
      <c r="B24" s="74" t="s">
        <v>21</v>
      </c>
      <c r="C24" s="75"/>
      <c r="D24" s="3">
        <f>D23*100/12</f>
        <v>100</v>
      </c>
      <c r="E24" s="53"/>
    </row>
    <row r="25" spans="1:5" ht="23.25" customHeight="1" x14ac:dyDescent="0.3">
      <c r="A25" s="47"/>
      <c r="B25" s="74" t="s">
        <v>22</v>
      </c>
      <c r="C25" s="75"/>
      <c r="D25" s="34" t="str">
        <f>IF(D24&gt;=90,"ยอดเยี่ยม",IF(D24&gt;=80,"ดีเลิศ",IF(D24&gt;=70,"ดี",IF(D24&gt;=50,"ปานกลาง",IF(D24&lt;50,"กำลังพัฒนา")))))</f>
        <v>ยอดเยี่ยม</v>
      </c>
      <c r="E25" s="49"/>
    </row>
    <row r="26" spans="1:5" ht="23.25" customHeight="1" x14ac:dyDescent="0.25"/>
    <row r="27" spans="1:5" ht="23.25" customHeight="1" x14ac:dyDescent="0.25"/>
    <row r="28" spans="1:5" ht="23.25" customHeight="1" x14ac:dyDescent="0.25"/>
  </sheetData>
  <mergeCells count="9">
    <mergeCell ref="E6:E21"/>
    <mergeCell ref="B23:C23"/>
    <mergeCell ref="B24:C24"/>
    <mergeCell ref="B25:C25"/>
    <mergeCell ref="A2:E2"/>
    <mergeCell ref="A3:E3"/>
    <mergeCell ref="A4:A5"/>
    <mergeCell ref="B4:B5"/>
    <mergeCell ref="E4:E5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6"/>
  <sheetViews>
    <sheetView workbookViewId="0">
      <selection activeCell="G10" sqref="A1:XFD104857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79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3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2">
        <v>4</v>
      </c>
      <c r="D13" s="67"/>
    </row>
    <row r="14" spans="1:4" ht="44.25" customHeight="1" x14ac:dyDescent="0.3">
      <c r="A14" s="31"/>
      <c r="B14" s="16"/>
      <c r="C14" s="26">
        <v>4</v>
      </c>
      <c r="D14" s="68"/>
    </row>
    <row r="15" spans="1:4" ht="20.25" x14ac:dyDescent="0.3">
      <c r="A15" s="33"/>
      <c r="B15" s="33" t="s">
        <v>17</v>
      </c>
      <c r="C15" s="32">
        <f>AVERAGE(C9:C12)</f>
        <v>3.6666666666666665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73.333333333333329</v>
      </c>
      <c r="D16" s="33"/>
    </row>
  </sheetData>
  <mergeCells count="10">
    <mergeCell ref="D9:D14"/>
    <mergeCell ref="B9:B10"/>
    <mergeCell ref="A9:A10"/>
    <mergeCell ref="C9:C10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6"/>
  <sheetViews>
    <sheetView topLeftCell="A14" workbookViewId="0">
      <selection activeCell="E21" sqref="E2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80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3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3.6666666666666665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73.333333333333329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6"/>
  <sheetViews>
    <sheetView workbookViewId="0">
      <selection activeCell="F9" sqref="F9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81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16"/>
  <sheetViews>
    <sheetView workbookViewId="0">
      <selection activeCell="H8" sqref="H8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82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16"/>
  <sheetViews>
    <sheetView workbookViewId="0">
      <selection activeCell="H20" sqref="H2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71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3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3.6666666666666665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73.333333333333329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6"/>
  <sheetViews>
    <sheetView workbookViewId="0">
      <selection activeCell="F9" sqref="F9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72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topLeftCell="A13" workbookViewId="0">
      <selection activeCell="I10" sqref="I1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68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3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6"/>
  <sheetViews>
    <sheetView topLeftCell="A10" workbookViewId="0">
      <selection activeCell="F12" sqref="F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83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6"/>
  <sheetViews>
    <sheetView topLeftCell="A4" workbookViewId="0">
      <selection activeCell="H11" sqref="H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74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6"/>
  <sheetViews>
    <sheetView topLeftCell="A7" workbookViewId="0">
      <selection activeCell="G12" sqref="G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84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3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3.6666666666666665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73.333333333333329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16"/>
  <sheetViews>
    <sheetView workbookViewId="0">
      <selection activeCell="H9" sqref="H9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85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16"/>
  <sheetViews>
    <sheetView topLeftCell="A13" workbookViewId="0">
      <selection activeCell="F16" sqref="A1:XFD104857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4" t="s">
        <v>86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16"/>
  <sheetViews>
    <sheetView workbookViewId="0">
      <selection activeCell="F9" sqref="F9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32</v>
      </c>
    </row>
    <row r="5" spans="1:4" ht="20.25" x14ac:dyDescent="0.25">
      <c r="A5" s="22"/>
    </row>
    <row r="6" spans="1:4" ht="20.25" x14ac:dyDescent="0.25">
      <c r="A6" s="22" t="s">
        <v>78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25">
      <c r="A9" s="89">
        <v>1</v>
      </c>
      <c r="B9" s="66" t="s">
        <v>27</v>
      </c>
      <c r="C9" s="72">
        <v>4</v>
      </c>
      <c r="D9" s="66" t="s">
        <v>30</v>
      </c>
    </row>
    <row r="10" spans="1:4" ht="63" customHeight="1" x14ac:dyDescent="0.25">
      <c r="A10" s="90"/>
      <c r="B10" s="68"/>
      <c r="C10" s="73"/>
      <c r="D10" s="67"/>
    </row>
    <row r="11" spans="1:4" ht="82.5" customHeight="1" x14ac:dyDescent="0.25">
      <c r="A11" s="31">
        <v>2</v>
      </c>
      <c r="B11" s="16" t="s">
        <v>28</v>
      </c>
      <c r="C11" s="25">
        <v>4</v>
      </c>
      <c r="D11" s="67"/>
    </row>
    <row r="12" spans="1:4" ht="63.75" customHeight="1" x14ac:dyDescent="0.25">
      <c r="A12" s="31">
        <v>3</v>
      </c>
      <c r="B12" s="16" t="s">
        <v>29</v>
      </c>
      <c r="C12" s="25">
        <v>4</v>
      </c>
      <c r="D12" s="67"/>
    </row>
    <row r="13" spans="1:4" ht="52.5" customHeight="1" x14ac:dyDescent="0.3">
      <c r="A13" s="31"/>
      <c r="B13" s="16"/>
      <c r="C13" s="33"/>
      <c r="D13" s="67"/>
    </row>
    <row r="14" spans="1:4" ht="44.25" customHeight="1" x14ac:dyDescent="0.3">
      <c r="A14" s="31"/>
      <c r="B14" s="16"/>
      <c r="C14" s="37"/>
      <c r="D14" s="68"/>
    </row>
    <row r="15" spans="1:4" ht="20.25" x14ac:dyDescent="0.3">
      <c r="A15" s="33"/>
      <c r="B15" s="33" t="s">
        <v>17</v>
      </c>
      <c r="C15" s="32">
        <f>AVERAGE(C9:C12)</f>
        <v>4</v>
      </c>
      <c r="D15" s="34" t="str">
        <f>IF(C16&gt;=90,"ยอดเยี่ยม",IF(C16&gt;80,"ดีเลิศ",IF(C16&gt;70,"ดีเลิศ",IF(C16&gt;50,"ปานกลาง",IF(C16&lt;50,"กำลังพัฒนา")))))</f>
        <v>ดีเลิศ</v>
      </c>
    </row>
    <row r="16" spans="1:4" ht="20.25" x14ac:dyDescent="0.3">
      <c r="A16" s="33"/>
      <c r="B16" s="16" t="s">
        <v>14</v>
      </c>
      <c r="C16" s="32">
        <f>100*C15/C8</f>
        <v>80</v>
      </c>
      <c r="D16" s="33"/>
    </row>
  </sheetData>
  <mergeCells count="10">
    <mergeCell ref="A9:A10"/>
    <mergeCell ref="B9:B10"/>
    <mergeCell ref="C9:C10"/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1:E28"/>
  <sheetViews>
    <sheetView topLeftCell="A14" workbookViewId="0">
      <selection activeCell="H17" sqref="H17"/>
    </sheetView>
  </sheetViews>
  <sheetFormatPr defaultRowHeight="15" x14ac:dyDescent="0.25"/>
  <cols>
    <col min="1" max="1" width="5.375" style="23" customWidth="1"/>
    <col min="2" max="2" width="24.5" style="23" customWidth="1"/>
    <col min="3" max="3" width="10.625" style="23" customWidth="1"/>
    <col min="4" max="4" width="12" style="23" customWidth="1"/>
    <col min="5" max="5" width="26.875" style="23" customWidth="1"/>
    <col min="6" max="16384" width="9" style="23"/>
  </cols>
  <sheetData>
    <row r="1" spans="1:5" ht="20.25" x14ac:dyDescent="0.25">
      <c r="A1" s="40" t="s">
        <v>33</v>
      </c>
      <c r="B1" s="40"/>
      <c r="C1" s="40"/>
      <c r="D1" s="40"/>
      <c r="E1" s="40"/>
    </row>
    <row r="2" spans="1:5" ht="20.25" x14ac:dyDescent="0.25">
      <c r="A2" s="69"/>
      <c r="B2" s="69"/>
      <c r="C2" s="69"/>
      <c r="D2" s="69"/>
      <c r="E2" s="69"/>
    </row>
    <row r="3" spans="1:5" ht="20.25" x14ac:dyDescent="0.25">
      <c r="A3" s="76" t="s">
        <v>2</v>
      </c>
      <c r="B3" s="76"/>
      <c r="C3" s="76"/>
      <c r="D3" s="76"/>
      <c r="E3" s="76"/>
    </row>
    <row r="4" spans="1:5" ht="20.25" customHeight="1" x14ac:dyDescent="0.3">
      <c r="A4" s="72" t="s">
        <v>15</v>
      </c>
      <c r="B4" s="72" t="s">
        <v>19</v>
      </c>
      <c r="C4" s="26" t="s">
        <v>11</v>
      </c>
      <c r="D4" s="26" t="s">
        <v>23</v>
      </c>
      <c r="E4" s="72" t="s">
        <v>12</v>
      </c>
    </row>
    <row r="5" spans="1:5" ht="20.25" x14ac:dyDescent="0.3">
      <c r="A5" s="73"/>
      <c r="B5" s="73"/>
      <c r="C5" s="28">
        <v>5</v>
      </c>
      <c r="D5" s="28" t="s">
        <v>24</v>
      </c>
      <c r="E5" s="73"/>
    </row>
    <row r="6" spans="1:5" ht="23.25" customHeight="1" x14ac:dyDescent="0.3">
      <c r="A6" s="31">
        <v>1</v>
      </c>
      <c r="B6" s="16" t="s">
        <v>55</v>
      </c>
      <c r="C6" s="41">
        <f>สายชล1!$C$15</f>
        <v>3.6666666666666665</v>
      </c>
      <c r="D6" s="3" t="str">
        <f>IF(C6&gt;=3,"1",IF(C6&lt;3,"0"))</f>
        <v>1</v>
      </c>
      <c r="E6" s="77" t="s">
        <v>30</v>
      </c>
    </row>
    <row r="7" spans="1:5" ht="23.25" customHeight="1" x14ac:dyDescent="0.3">
      <c r="A7" s="31">
        <v>2</v>
      </c>
      <c r="B7" s="16" t="s">
        <v>56</v>
      </c>
      <c r="C7" s="41">
        <f>กุลตรีญาร์1!$C$15</f>
        <v>3.6666666666666665</v>
      </c>
      <c r="D7" s="33" t="str">
        <f t="shared" ref="D7:D17" si="0">IF(C7&gt;=3,"1",IF(C7&lt;3,"0"))</f>
        <v>1</v>
      </c>
      <c r="E7" s="78"/>
    </row>
    <row r="8" spans="1:5" ht="23.25" customHeight="1" x14ac:dyDescent="0.3">
      <c r="A8" s="31">
        <v>3</v>
      </c>
      <c r="B8" s="16" t="s">
        <v>57</v>
      </c>
      <c r="C8" s="41">
        <f>นิตยา1!$C$15</f>
        <v>4</v>
      </c>
      <c r="D8" s="33" t="str">
        <f t="shared" si="0"/>
        <v>1</v>
      </c>
      <c r="E8" s="78"/>
    </row>
    <row r="9" spans="1:5" ht="23.25" customHeight="1" x14ac:dyDescent="0.3">
      <c r="A9" s="31">
        <v>4</v>
      </c>
      <c r="B9" s="16" t="s">
        <v>58</v>
      </c>
      <c r="C9" s="41">
        <f>สิริมา1!$C$15</f>
        <v>4</v>
      </c>
      <c r="D9" s="33" t="str">
        <f t="shared" si="0"/>
        <v>1</v>
      </c>
      <c r="E9" s="78"/>
    </row>
    <row r="10" spans="1:5" ht="23.25" customHeight="1" x14ac:dyDescent="0.3">
      <c r="A10" s="31">
        <v>5</v>
      </c>
      <c r="B10" s="16" t="s">
        <v>59</v>
      </c>
      <c r="C10" s="41">
        <f>ประยงค์1!$C$15</f>
        <v>3.6666666666666665</v>
      </c>
      <c r="D10" s="33" t="str">
        <f t="shared" si="0"/>
        <v>1</v>
      </c>
      <c r="E10" s="78"/>
    </row>
    <row r="11" spans="1:5" ht="23.25" customHeight="1" x14ac:dyDescent="0.3">
      <c r="A11" s="31">
        <v>6</v>
      </c>
      <c r="B11" s="16" t="s">
        <v>60</v>
      </c>
      <c r="C11" s="42">
        <f>น้ำฝน1!$C$15</f>
        <v>4</v>
      </c>
      <c r="D11" s="37" t="str">
        <f t="shared" si="0"/>
        <v>1</v>
      </c>
      <c r="E11" s="78"/>
    </row>
    <row r="12" spans="1:5" ht="23.25" customHeight="1" x14ac:dyDescent="0.3">
      <c r="A12" s="43">
        <v>7</v>
      </c>
      <c r="B12" s="33" t="s">
        <v>61</v>
      </c>
      <c r="C12" s="44">
        <f>สมพล1!$C$15</f>
        <v>4</v>
      </c>
      <c r="D12" s="33" t="str">
        <f t="shared" si="0"/>
        <v>1</v>
      </c>
      <c r="E12" s="78"/>
    </row>
    <row r="13" spans="1:5" ht="23.25" customHeight="1" x14ac:dyDescent="0.3">
      <c r="A13" s="43">
        <v>8</v>
      </c>
      <c r="B13" s="16" t="s">
        <v>62</v>
      </c>
      <c r="C13" s="41">
        <f>พรประภา1!$C$15</f>
        <v>4</v>
      </c>
      <c r="D13" s="33" t="str">
        <f t="shared" si="0"/>
        <v>1</v>
      </c>
      <c r="E13" s="78"/>
    </row>
    <row r="14" spans="1:5" s="45" customFormat="1" ht="23.25" customHeight="1" x14ac:dyDescent="0.3">
      <c r="A14" s="43">
        <v>9</v>
      </c>
      <c r="B14" s="33" t="s">
        <v>63</v>
      </c>
      <c r="C14" s="44">
        <f>ชนสิษฎ์1!$C$15</f>
        <v>3.6666666666666665</v>
      </c>
      <c r="D14" s="33" t="str">
        <f t="shared" si="0"/>
        <v>1</v>
      </c>
      <c r="E14" s="78"/>
    </row>
    <row r="15" spans="1:5" s="45" customFormat="1" ht="23.25" customHeight="1" x14ac:dyDescent="0.3">
      <c r="A15" s="43">
        <v>10</v>
      </c>
      <c r="B15" s="33" t="s">
        <v>64</v>
      </c>
      <c r="C15" s="44">
        <f>วิศรุต1!$C$15</f>
        <v>4</v>
      </c>
      <c r="D15" s="33" t="str">
        <f t="shared" si="0"/>
        <v>1</v>
      </c>
      <c r="E15" s="78"/>
    </row>
    <row r="16" spans="1:5" s="45" customFormat="1" ht="23.25" customHeight="1" x14ac:dyDescent="0.3">
      <c r="A16" s="43">
        <v>11</v>
      </c>
      <c r="B16" s="33" t="s">
        <v>65</v>
      </c>
      <c r="C16" s="44">
        <f>ธณัฏฐสรณ์1!$C$15</f>
        <v>4</v>
      </c>
      <c r="D16" s="33" t="str">
        <f t="shared" si="0"/>
        <v>1</v>
      </c>
      <c r="E16" s="78"/>
    </row>
    <row r="17" spans="1:5" s="45" customFormat="1" ht="23.25" customHeight="1" x14ac:dyDescent="0.3">
      <c r="A17" s="43">
        <v>12</v>
      </c>
      <c r="B17" s="33" t="s">
        <v>66</v>
      </c>
      <c r="C17" s="44">
        <f>จีรนันท์1!$C$15</f>
        <v>4</v>
      </c>
      <c r="D17" s="33" t="str">
        <f t="shared" si="0"/>
        <v>1</v>
      </c>
      <c r="E17" s="78"/>
    </row>
    <row r="18" spans="1:5" s="45" customFormat="1" ht="23.25" customHeight="1" x14ac:dyDescent="0.3">
      <c r="A18" s="43"/>
      <c r="B18" s="33"/>
      <c r="C18" s="44"/>
      <c r="D18" s="33"/>
      <c r="E18" s="78"/>
    </row>
    <row r="19" spans="1:5" ht="23.25" customHeight="1" x14ac:dyDescent="0.25">
      <c r="A19" s="46"/>
      <c r="E19" s="78"/>
    </row>
    <row r="20" spans="1:5" ht="23.25" customHeight="1" x14ac:dyDescent="0.25">
      <c r="A20" s="46"/>
      <c r="E20" s="78"/>
    </row>
    <row r="21" spans="1:5" ht="23.25" customHeight="1" x14ac:dyDescent="0.25">
      <c r="A21" s="46"/>
      <c r="E21" s="78"/>
    </row>
    <row r="22" spans="1:5" ht="23.25" customHeight="1" x14ac:dyDescent="0.25">
      <c r="A22" s="47"/>
      <c r="B22" s="48"/>
      <c r="C22" s="48"/>
      <c r="D22" s="48"/>
      <c r="E22" s="49"/>
    </row>
    <row r="23" spans="1:5" ht="23.25" customHeight="1" x14ac:dyDescent="0.3">
      <c r="A23" s="50"/>
      <c r="B23" s="74" t="s">
        <v>20</v>
      </c>
      <c r="C23" s="75"/>
      <c r="D23" s="91">
        <f>(D6+D7+D8+D9+D10+D11+D12+D13+D14+D15+D16+D17+D18)</f>
        <v>12</v>
      </c>
      <c r="E23" s="52"/>
    </row>
    <row r="24" spans="1:5" ht="23.25" customHeight="1" x14ac:dyDescent="0.3">
      <c r="A24" s="46"/>
      <c r="B24" s="74" t="s">
        <v>21</v>
      </c>
      <c r="C24" s="75"/>
      <c r="D24" s="92">
        <f>D23*100/12</f>
        <v>100</v>
      </c>
      <c r="E24" s="53"/>
    </row>
    <row r="25" spans="1:5" ht="23.25" customHeight="1" x14ac:dyDescent="0.3">
      <c r="A25" s="47"/>
      <c r="B25" s="74" t="s">
        <v>22</v>
      </c>
      <c r="C25" s="75"/>
      <c r="D25" s="34" t="str">
        <f>IF(D24&gt;=90,"ดีเลิศ",IF(D24&gt;=80,"ดีเยี่ยม",IF(D24&gt;=70,"ดี",IF(D24&gt;=50,"ปานกลาง",IF(D24&lt;50,"กำลังพัฒนา")))))</f>
        <v>ดีเลิศ</v>
      </c>
      <c r="E25" s="49"/>
    </row>
    <row r="26" spans="1:5" ht="23.25" customHeight="1" x14ac:dyDescent="0.25"/>
    <row r="27" spans="1:5" ht="23.25" customHeight="1" x14ac:dyDescent="0.25"/>
    <row r="28" spans="1:5" ht="23.25" customHeight="1" x14ac:dyDescent="0.25"/>
  </sheetData>
  <mergeCells count="9">
    <mergeCell ref="B23:C23"/>
    <mergeCell ref="B24:C24"/>
    <mergeCell ref="B25:C25"/>
    <mergeCell ref="A2:E2"/>
    <mergeCell ref="A3:E3"/>
    <mergeCell ref="A4:A5"/>
    <mergeCell ref="B4:B5"/>
    <mergeCell ref="E4:E5"/>
    <mergeCell ref="E6:E2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23"/>
  <sheetViews>
    <sheetView workbookViewId="0">
      <selection activeCell="H16" sqref="H1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79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19"/>
  <sheetViews>
    <sheetView topLeftCell="A10" workbookViewId="0">
      <selection activeCell="F13" sqref="F13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80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15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6" t="s">
        <v>87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topLeftCell="A7" workbookViewId="0">
      <selection activeCell="H11" sqref="H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69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30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88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  <row r="24" spans="1:4" x14ac:dyDescent="0.4">
      <c r="A24" s="5"/>
      <c r="B24" s="5"/>
      <c r="C24" s="5"/>
      <c r="D24" s="5"/>
    </row>
    <row r="25" spans="1:4" x14ac:dyDescent="0.4">
      <c r="A25" s="5"/>
      <c r="B25" s="5"/>
      <c r="C25" s="5"/>
      <c r="D25" s="5"/>
    </row>
    <row r="26" spans="1:4" x14ac:dyDescent="0.4">
      <c r="A26" s="5"/>
      <c r="B26" s="5"/>
      <c r="C26" s="5"/>
      <c r="D26" s="5"/>
    </row>
    <row r="27" spans="1:4" x14ac:dyDescent="0.4">
      <c r="A27" s="5"/>
      <c r="B27" s="5"/>
      <c r="C27" s="5"/>
      <c r="D27" s="5"/>
    </row>
    <row r="28" spans="1:4" x14ac:dyDescent="0.4">
      <c r="A28" s="5"/>
      <c r="B28" s="5"/>
      <c r="C28" s="5"/>
      <c r="D28" s="5"/>
    </row>
    <row r="29" spans="1:4" x14ac:dyDescent="0.4">
      <c r="A29" s="5"/>
      <c r="B29" s="5"/>
      <c r="C29" s="5"/>
      <c r="D29" s="5"/>
    </row>
    <row r="30" spans="1:4" x14ac:dyDescent="0.4">
      <c r="A30" s="5"/>
      <c r="B30" s="5"/>
      <c r="C30" s="5"/>
      <c r="D30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30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6" t="s">
        <v>89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  <row r="24" spans="1:4" x14ac:dyDescent="0.4">
      <c r="A24" s="5"/>
      <c r="B24" s="5"/>
      <c r="C24" s="5"/>
      <c r="D24" s="5"/>
    </row>
    <row r="25" spans="1:4" x14ac:dyDescent="0.4">
      <c r="A25" s="5"/>
      <c r="B25" s="5"/>
      <c r="C25" s="5"/>
      <c r="D25" s="5"/>
    </row>
    <row r="26" spans="1:4" x14ac:dyDescent="0.4">
      <c r="A26" s="5"/>
      <c r="B26" s="5"/>
      <c r="C26" s="5"/>
      <c r="D26" s="5"/>
    </row>
    <row r="27" spans="1:4" x14ac:dyDescent="0.4">
      <c r="A27" s="5"/>
      <c r="B27" s="5"/>
      <c r="C27" s="5"/>
      <c r="D27" s="5"/>
    </row>
    <row r="28" spans="1:4" x14ac:dyDescent="0.4">
      <c r="A28" s="5"/>
      <c r="B28" s="5"/>
      <c r="C28" s="5"/>
      <c r="D28" s="5"/>
    </row>
    <row r="29" spans="1:4" x14ac:dyDescent="0.4">
      <c r="A29" s="5"/>
      <c r="B29" s="5"/>
      <c r="C29" s="5"/>
      <c r="D29" s="5"/>
    </row>
    <row r="30" spans="1:4" x14ac:dyDescent="0.4">
      <c r="A30" s="5"/>
      <c r="B30" s="5"/>
      <c r="C30" s="5"/>
      <c r="D30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24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90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  <row r="24" spans="1:4" x14ac:dyDescent="0.4">
      <c r="A24" s="5"/>
      <c r="B24" s="5"/>
      <c r="C24" s="5"/>
      <c r="D24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18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64" t="s">
        <v>25</v>
      </c>
      <c r="B1" s="64"/>
      <c r="C1" s="64"/>
      <c r="D1" s="64"/>
    </row>
    <row r="2" spans="1:4" ht="24" x14ac:dyDescent="0.4">
      <c r="A2" s="64" t="s">
        <v>26</v>
      </c>
      <c r="B2" s="64"/>
      <c r="C2" s="64"/>
      <c r="D2" s="64"/>
    </row>
    <row r="3" spans="1:4" ht="24" x14ac:dyDescent="0.4">
      <c r="A3" s="65" t="s">
        <v>2</v>
      </c>
      <c r="B3" s="65"/>
      <c r="C3" s="65"/>
      <c r="D3" s="65"/>
    </row>
    <row r="4" spans="1:4" ht="24" x14ac:dyDescent="0.4">
      <c r="A4" s="2" t="s">
        <v>31</v>
      </c>
    </row>
    <row r="5" spans="1:4" ht="24" x14ac:dyDescent="0.4">
      <c r="A5" s="2"/>
    </row>
    <row r="6" spans="1:4" ht="24" x14ac:dyDescent="0.4">
      <c r="A6" s="4" t="s">
        <v>73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D17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91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D22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93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D22"/>
  <sheetViews>
    <sheetView topLeftCell="A4"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4" t="s">
        <v>94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87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4" x14ac:dyDescent="0.4">
      <c r="A4" s="4" t="s">
        <v>31</v>
      </c>
      <c r="B4" s="5"/>
      <c r="C4" s="5"/>
      <c r="D4" s="5"/>
    </row>
    <row r="5" spans="1:4" ht="24" x14ac:dyDescent="0.4">
      <c r="A5" s="4"/>
      <c r="B5" s="5"/>
      <c r="C5" s="5"/>
      <c r="D5" s="5"/>
    </row>
    <row r="6" spans="1:4" ht="24" x14ac:dyDescent="0.4">
      <c r="A6" s="6" t="s">
        <v>92</v>
      </c>
      <c r="B6" s="5"/>
      <c r="C6" s="5"/>
      <c r="D6" s="5"/>
    </row>
    <row r="7" spans="1:4" ht="20.25" customHeight="1" x14ac:dyDescent="0.55000000000000004">
      <c r="A7" s="60" t="s">
        <v>15</v>
      </c>
      <c r="B7" s="60" t="s">
        <v>16</v>
      </c>
      <c r="C7" s="8" t="s">
        <v>11</v>
      </c>
      <c r="D7" s="61" t="s">
        <v>12</v>
      </c>
    </row>
    <row r="8" spans="1:4" ht="24" x14ac:dyDescent="0.55000000000000004">
      <c r="A8" s="60"/>
      <c r="B8" s="60"/>
      <c r="C8" s="10">
        <v>5</v>
      </c>
      <c r="D8" s="57"/>
    </row>
    <row r="9" spans="1:4" ht="116.25" customHeight="1" x14ac:dyDescent="0.4">
      <c r="A9" s="19">
        <v>1</v>
      </c>
      <c r="B9" s="20" t="s">
        <v>34</v>
      </c>
      <c r="C9" s="9">
        <v>4</v>
      </c>
      <c r="D9" s="62" t="s">
        <v>36</v>
      </c>
    </row>
    <row r="10" spans="1:4" ht="82.5" customHeight="1" x14ac:dyDescent="0.4">
      <c r="A10" s="11">
        <v>2</v>
      </c>
      <c r="B10" s="12" t="s">
        <v>35</v>
      </c>
      <c r="C10" s="7">
        <v>4</v>
      </c>
      <c r="D10" s="56"/>
    </row>
    <row r="11" spans="1:4" ht="63.75" customHeight="1" x14ac:dyDescent="0.4">
      <c r="A11" s="11"/>
      <c r="B11" s="12"/>
      <c r="C11" s="7"/>
      <c r="D11" s="56"/>
    </row>
    <row r="12" spans="1:4" ht="52.5" customHeight="1" x14ac:dyDescent="0.55000000000000004">
      <c r="A12" s="11"/>
      <c r="B12" s="12"/>
      <c r="C12" s="13"/>
      <c r="D12" s="56"/>
    </row>
    <row r="13" spans="1:4" ht="44.25" customHeight="1" x14ac:dyDescent="0.55000000000000004">
      <c r="A13" s="11"/>
      <c r="B13" s="12"/>
      <c r="C13" s="14"/>
      <c r="D13" s="63"/>
    </row>
    <row r="14" spans="1:4" ht="24" x14ac:dyDescent="0.55000000000000004">
      <c r="A14" s="13"/>
      <c r="B14" s="13" t="s">
        <v>17</v>
      </c>
      <c r="C14" s="18">
        <f>AVERAGE(C9:C10)</f>
        <v>4</v>
      </c>
      <c r="D14" s="15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4" x14ac:dyDescent="0.55000000000000004">
      <c r="A15" s="13"/>
      <c r="B15" s="12" t="s">
        <v>14</v>
      </c>
      <c r="C15" s="18">
        <f>100*C14/C8</f>
        <v>80</v>
      </c>
      <c r="D15" s="13"/>
    </row>
    <row r="16" spans="1:4" x14ac:dyDescent="0.4">
      <c r="A16" s="5"/>
      <c r="B16" s="5"/>
      <c r="C16" s="5"/>
      <c r="D16" s="5"/>
    </row>
    <row r="17" spans="1:4" x14ac:dyDescent="0.4">
      <c r="A17" s="5"/>
      <c r="B17" s="5"/>
      <c r="C17" s="5"/>
      <c r="D17" s="5"/>
    </row>
    <row r="18" spans="1:4" x14ac:dyDescent="0.4">
      <c r="A18" s="5"/>
      <c r="B18" s="5"/>
      <c r="C18" s="5"/>
      <c r="D18" s="5"/>
    </row>
    <row r="19" spans="1:4" x14ac:dyDescent="0.4">
      <c r="A19" s="5"/>
      <c r="B19" s="5"/>
      <c r="C19" s="5"/>
      <c r="D19" s="5"/>
    </row>
    <row r="20" spans="1:4" x14ac:dyDescent="0.4">
      <c r="A20" s="5"/>
      <c r="B20" s="5"/>
      <c r="C20" s="5"/>
      <c r="D20" s="5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  <row r="24" spans="1:4" x14ac:dyDescent="0.4">
      <c r="A24" s="5"/>
      <c r="B24" s="5"/>
      <c r="C24" s="5"/>
      <c r="D24" s="5"/>
    </row>
    <row r="25" spans="1:4" x14ac:dyDescent="0.4">
      <c r="A25" s="5"/>
      <c r="B25" s="5"/>
      <c r="C25" s="5"/>
      <c r="D25" s="5"/>
    </row>
    <row r="26" spans="1:4" x14ac:dyDescent="0.4">
      <c r="A26" s="5"/>
      <c r="B26" s="5"/>
      <c r="C26" s="5"/>
      <c r="D26" s="5"/>
    </row>
    <row r="27" spans="1:4" x14ac:dyDescent="0.4">
      <c r="A27" s="5"/>
      <c r="B27" s="5"/>
      <c r="C27" s="5"/>
      <c r="D27" s="5"/>
    </row>
    <row r="28" spans="1:4" x14ac:dyDescent="0.4">
      <c r="A28" s="5"/>
      <c r="B28" s="5"/>
      <c r="C28" s="5"/>
      <c r="D28" s="5"/>
    </row>
    <row r="29" spans="1:4" x14ac:dyDescent="0.4">
      <c r="A29" s="5"/>
      <c r="B29" s="5"/>
      <c r="C29" s="5"/>
      <c r="D29" s="5"/>
    </row>
    <row r="30" spans="1:4" x14ac:dyDescent="0.4">
      <c r="A30" s="5"/>
      <c r="B30" s="5"/>
      <c r="C30" s="5"/>
      <c r="D30" s="5"/>
    </row>
    <row r="31" spans="1:4" x14ac:dyDescent="0.4">
      <c r="A31" s="5"/>
      <c r="B31" s="5"/>
      <c r="C31" s="5"/>
      <c r="D31" s="5"/>
    </row>
    <row r="32" spans="1:4" x14ac:dyDescent="0.4">
      <c r="A32" s="5"/>
      <c r="B32" s="5"/>
      <c r="C32" s="5"/>
      <c r="D32" s="5"/>
    </row>
    <row r="33" spans="1:4" x14ac:dyDescent="0.4">
      <c r="A33" s="5"/>
      <c r="B33" s="5"/>
      <c r="C33" s="5"/>
      <c r="D33" s="5"/>
    </row>
    <row r="34" spans="1:4" x14ac:dyDescent="0.4">
      <c r="A34" s="5"/>
      <c r="B34" s="5"/>
      <c r="C34" s="5"/>
      <c r="D34" s="5"/>
    </row>
    <row r="35" spans="1:4" x14ac:dyDescent="0.4">
      <c r="A35" s="5"/>
      <c r="B35" s="5"/>
      <c r="C35" s="5"/>
      <c r="D35" s="5"/>
    </row>
    <row r="36" spans="1:4" x14ac:dyDescent="0.4">
      <c r="A36" s="5"/>
      <c r="B36" s="5"/>
      <c r="C36" s="5"/>
      <c r="D36" s="5"/>
    </row>
    <row r="37" spans="1:4" x14ac:dyDescent="0.4">
      <c r="A37" s="5"/>
      <c r="B37" s="5"/>
      <c r="C37" s="5"/>
      <c r="D37" s="5"/>
    </row>
    <row r="38" spans="1:4" x14ac:dyDescent="0.4">
      <c r="A38" s="5"/>
      <c r="B38" s="5"/>
      <c r="C38" s="5"/>
      <c r="D38" s="5"/>
    </row>
    <row r="39" spans="1:4" x14ac:dyDescent="0.4">
      <c r="A39" s="5"/>
      <c r="B39" s="5"/>
      <c r="C39" s="5"/>
      <c r="D39" s="5"/>
    </row>
    <row r="40" spans="1:4" x14ac:dyDescent="0.4">
      <c r="A40" s="5"/>
      <c r="B40" s="5"/>
      <c r="C40" s="5"/>
      <c r="D40" s="5"/>
    </row>
    <row r="41" spans="1:4" x14ac:dyDescent="0.4">
      <c r="A41" s="5"/>
      <c r="B41" s="5"/>
      <c r="C41" s="5"/>
      <c r="D41" s="5"/>
    </row>
    <row r="42" spans="1:4" x14ac:dyDescent="0.4">
      <c r="A42" s="5"/>
      <c r="B42" s="5"/>
      <c r="C42" s="5"/>
      <c r="D42" s="5"/>
    </row>
    <row r="43" spans="1:4" x14ac:dyDescent="0.4">
      <c r="A43" s="5"/>
      <c r="B43" s="5"/>
      <c r="C43" s="5"/>
      <c r="D43" s="5"/>
    </row>
    <row r="44" spans="1:4" x14ac:dyDescent="0.4">
      <c r="A44" s="5"/>
      <c r="B44" s="5"/>
      <c r="C44" s="5"/>
      <c r="D44" s="5"/>
    </row>
    <row r="45" spans="1:4" x14ac:dyDescent="0.4">
      <c r="A45" s="5"/>
      <c r="B45" s="5"/>
      <c r="C45" s="5"/>
      <c r="D45" s="5"/>
    </row>
    <row r="46" spans="1:4" x14ac:dyDescent="0.4">
      <c r="A46" s="5"/>
      <c r="B46" s="5"/>
      <c r="C46" s="5"/>
      <c r="D46" s="5"/>
    </row>
    <row r="47" spans="1:4" x14ac:dyDescent="0.4">
      <c r="A47" s="5"/>
      <c r="B47" s="5"/>
      <c r="C47" s="5"/>
      <c r="D47" s="5"/>
    </row>
    <row r="48" spans="1:4" x14ac:dyDescent="0.4">
      <c r="A48" s="5"/>
      <c r="B48" s="5"/>
      <c r="C48" s="5"/>
      <c r="D48" s="5"/>
    </row>
    <row r="49" spans="1:4" x14ac:dyDescent="0.4">
      <c r="A49" s="5"/>
      <c r="B49" s="5"/>
      <c r="C49" s="5"/>
      <c r="D49" s="5"/>
    </row>
    <row r="50" spans="1:4" x14ac:dyDescent="0.4">
      <c r="A50" s="5"/>
      <c r="B50" s="5"/>
      <c r="C50" s="5"/>
      <c r="D50" s="5"/>
    </row>
    <row r="51" spans="1:4" x14ac:dyDescent="0.4">
      <c r="A51" s="5"/>
      <c r="B51" s="5"/>
      <c r="C51" s="5"/>
      <c r="D51" s="5"/>
    </row>
    <row r="52" spans="1:4" x14ac:dyDescent="0.4">
      <c r="A52" s="5"/>
      <c r="B52" s="5"/>
      <c r="C52" s="5"/>
      <c r="D52" s="5"/>
    </row>
    <row r="53" spans="1:4" x14ac:dyDescent="0.4">
      <c r="A53" s="5"/>
      <c r="B53" s="5"/>
      <c r="C53" s="5"/>
      <c r="D53" s="5"/>
    </row>
    <row r="54" spans="1:4" x14ac:dyDescent="0.4">
      <c r="A54" s="5"/>
      <c r="B54" s="5"/>
      <c r="C54" s="5"/>
      <c r="D54" s="5"/>
    </row>
    <row r="55" spans="1:4" x14ac:dyDescent="0.4">
      <c r="A55" s="5"/>
      <c r="B55" s="5"/>
      <c r="C55" s="5"/>
      <c r="D55" s="5"/>
    </row>
    <row r="56" spans="1:4" x14ac:dyDescent="0.4">
      <c r="A56" s="5"/>
      <c r="B56" s="5"/>
      <c r="C56" s="5"/>
      <c r="D56" s="5"/>
    </row>
    <row r="57" spans="1:4" x14ac:dyDescent="0.4">
      <c r="A57" s="5"/>
      <c r="B57" s="5"/>
      <c r="C57" s="5"/>
      <c r="D57" s="5"/>
    </row>
    <row r="58" spans="1:4" x14ac:dyDescent="0.4">
      <c r="A58" s="5"/>
      <c r="B58" s="5"/>
      <c r="C58" s="5"/>
      <c r="D58" s="5"/>
    </row>
    <row r="59" spans="1:4" x14ac:dyDescent="0.4">
      <c r="A59" s="5"/>
      <c r="B59" s="5"/>
      <c r="C59" s="5"/>
      <c r="D59" s="5"/>
    </row>
    <row r="60" spans="1:4" x14ac:dyDescent="0.4">
      <c r="A60" s="5"/>
      <c r="B60" s="5"/>
      <c r="C60" s="5"/>
      <c r="D60" s="5"/>
    </row>
    <row r="61" spans="1:4" x14ac:dyDescent="0.4">
      <c r="A61" s="5"/>
      <c r="B61" s="5"/>
      <c r="C61" s="5"/>
      <c r="D61" s="5"/>
    </row>
    <row r="62" spans="1:4" x14ac:dyDescent="0.4">
      <c r="A62" s="5"/>
      <c r="B62" s="5"/>
      <c r="C62" s="5"/>
      <c r="D62" s="5"/>
    </row>
    <row r="63" spans="1:4" x14ac:dyDescent="0.4">
      <c r="A63" s="5"/>
      <c r="B63" s="5"/>
      <c r="C63" s="5"/>
      <c r="D63" s="5"/>
    </row>
    <row r="64" spans="1:4" x14ac:dyDescent="0.4">
      <c r="A64" s="5"/>
      <c r="B64" s="5"/>
      <c r="C64" s="5"/>
      <c r="D64" s="5"/>
    </row>
    <row r="65" spans="1:4" x14ac:dyDescent="0.4">
      <c r="A65" s="5"/>
      <c r="B65" s="5"/>
      <c r="C65" s="5"/>
      <c r="D65" s="5"/>
    </row>
    <row r="66" spans="1:4" x14ac:dyDescent="0.4">
      <c r="A66" s="5"/>
      <c r="B66" s="5"/>
      <c r="C66" s="5"/>
      <c r="D66" s="5"/>
    </row>
    <row r="67" spans="1:4" x14ac:dyDescent="0.4">
      <c r="A67" s="5"/>
      <c r="B67" s="5"/>
      <c r="C67" s="5"/>
      <c r="D67" s="5"/>
    </row>
    <row r="68" spans="1:4" x14ac:dyDescent="0.4">
      <c r="A68" s="5"/>
      <c r="B68" s="5"/>
      <c r="C68" s="5"/>
      <c r="D68" s="5"/>
    </row>
    <row r="69" spans="1:4" x14ac:dyDescent="0.4">
      <c r="A69" s="5"/>
      <c r="B69" s="5"/>
      <c r="C69" s="5"/>
      <c r="D69" s="5"/>
    </row>
    <row r="70" spans="1:4" x14ac:dyDescent="0.4">
      <c r="A70" s="5"/>
      <c r="B70" s="5"/>
      <c r="C70" s="5"/>
      <c r="D70" s="5"/>
    </row>
    <row r="71" spans="1:4" x14ac:dyDescent="0.4">
      <c r="A71" s="5"/>
      <c r="B71" s="5"/>
      <c r="C71" s="5"/>
      <c r="D71" s="5"/>
    </row>
    <row r="72" spans="1:4" x14ac:dyDescent="0.4">
      <c r="A72" s="5"/>
      <c r="B72" s="5"/>
      <c r="C72" s="5"/>
      <c r="D72" s="5"/>
    </row>
    <row r="73" spans="1:4" x14ac:dyDescent="0.4">
      <c r="A73" s="5"/>
      <c r="B73" s="5"/>
      <c r="C73" s="5"/>
      <c r="D73" s="5"/>
    </row>
    <row r="74" spans="1:4" x14ac:dyDescent="0.4">
      <c r="A74" s="5"/>
      <c r="B74" s="5"/>
      <c r="C74" s="5"/>
      <c r="D74" s="5"/>
    </row>
    <row r="75" spans="1:4" x14ac:dyDescent="0.4">
      <c r="A75" s="5"/>
      <c r="B75" s="5"/>
      <c r="C75" s="5"/>
      <c r="D75" s="5"/>
    </row>
    <row r="76" spans="1:4" x14ac:dyDescent="0.4">
      <c r="A76" s="5"/>
      <c r="B76" s="5"/>
      <c r="C76" s="5"/>
      <c r="D76" s="5"/>
    </row>
    <row r="77" spans="1:4" x14ac:dyDescent="0.4">
      <c r="A77" s="5"/>
      <c r="B77" s="5"/>
      <c r="C77" s="5"/>
      <c r="D77" s="5"/>
    </row>
    <row r="78" spans="1:4" x14ac:dyDescent="0.4">
      <c r="A78" s="5"/>
      <c r="B78" s="5"/>
      <c r="C78" s="5"/>
      <c r="D78" s="5"/>
    </row>
    <row r="79" spans="1:4" x14ac:dyDescent="0.4">
      <c r="A79" s="5"/>
      <c r="B79" s="5"/>
      <c r="C79" s="5"/>
      <c r="D79" s="5"/>
    </row>
    <row r="80" spans="1:4" x14ac:dyDescent="0.4">
      <c r="A80" s="5"/>
      <c r="B80" s="5"/>
      <c r="C80" s="5"/>
      <c r="D80" s="5"/>
    </row>
    <row r="81" spans="1:4" x14ac:dyDescent="0.4">
      <c r="A81" s="5"/>
      <c r="B81" s="5"/>
      <c r="C81" s="5"/>
      <c r="D81" s="5"/>
    </row>
    <row r="82" spans="1:4" x14ac:dyDescent="0.4">
      <c r="A82" s="5"/>
      <c r="B82" s="5"/>
      <c r="C82" s="5"/>
      <c r="D82" s="5"/>
    </row>
    <row r="83" spans="1:4" x14ac:dyDescent="0.4">
      <c r="A83" s="5"/>
      <c r="B83" s="5"/>
      <c r="C83" s="5"/>
      <c r="D83" s="5"/>
    </row>
    <row r="84" spans="1:4" x14ac:dyDescent="0.4">
      <c r="A84" s="5"/>
      <c r="B84" s="5"/>
      <c r="C84" s="5"/>
      <c r="D84" s="5"/>
    </row>
    <row r="85" spans="1:4" x14ac:dyDescent="0.4">
      <c r="A85" s="5"/>
      <c r="B85" s="5"/>
      <c r="C85" s="5"/>
      <c r="D85" s="5"/>
    </row>
    <row r="86" spans="1:4" x14ac:dyDescent="0.4">
      <c r="A86" s="5"/>
      <c r="B86" s="5"/>
      <c r="C86" s="5"/>
      <c r="D86" s="5"/>
    </row>
    <row r="87" spans="1:4" x14ac:dyDescent="0.4">
      <c r="A87" s="5"/>
      <c r="B87" s="5"/>
      <c r="C87" s="5"/>
      <c r="D87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15"/>
  <sheetViews>
    <sheetView topLeftCell="A5"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31</v>
      </c>
    </row>
    <row r="5" spans="1:4" ht="20.25" x14ac:dyDescent="0.25">
      <c r="A5" s="22"/>
    </row>
    <row r="6" spans="1:4" ht="20.25" x14ac:dyDescent="0.25">
      <c r="A6" s="24" t="s">
        <v>78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116.25" customHeight="1" x14ac:dyDescent="0.25">
      <c r="A9" s="29">
        <v>1</v>
      </c>
      <c r="B9" s="38" t="s">
        <v>34</v>
      </c>
      <c r="C9" s="27">
        <v>4</v>
      </c>
      <c r="D9" s="66" t="s">
        <v>36</v>
      </c>
    </row>
    <row r="10" spans="1:4" ht="82.5" customHeight="1" x14ac:dyDescent="0.25">
      <c r="A10" s="31">
        <v>2</v>
      </c>
      <c r="B10" s="16" t="s">
        <v>35</v>
      </c>
      <c r="C10" s="25">
        <v>4</v>
      </c>
      <c r="D10" s="67"/>
    </row>
    <row r="11" spans="1:4" ht="63.75" customHeight="1" x14ac:dyDescent="0.25">
      <c r="A11" s="31"/>
      <c r="B11" s="16"/>
      <c r="C11" s="25"/>
      <c r="D11" s="67"/>
    </row>
    <row r="12" spans="1:4" ht="52.5" customHeight="1" x14ac:dyDescent="0.3">
      <c r="A12" s="31"/>
      <c r="B12" s="16"/>
      <c r="C12" s="33"/>
      <c r="D12" s="67"/>
    </row>
    <row r="13" spans="1:4" ht="44.25" customHeight="1" x14ac:dyDescent="0.3">
      <c r="A13" s="31"/>
      <c r="B13" s="16"/>
      <c r="C13" s="37"/>
      <c r="D13" s="68"/>
    </row>
    <row r="14" spans="1:4" ht="20.25" x14ac:dyDescent="0.3">
      <c r="A14" s="33"/>
      <c r="B14" s="33" t="s">
        <v>17</v>
      </c>
      <c r="C14" s="32">
        <f>AVERAGE(C9:C10)</f>
        <v>4</v>
      </c>
      <c r="D14" s="34" t="str">
        <f>IF(C15&gt;=90,"ยอดเยี่ยม",IF(C15&gt;80,"ดีเลิศ",IF(C15&gt;70,"ดีเลิศ",IF(C15&gt;50,"ปานกลาง",IF(C15&lt;50,"กำลังพัฒนา")))))</f>
        <v>ดีเลิศ</v>
      </c>
    </row>
    <row r="15" spans="1:4" ht="20.25" x14ac:dyDescent="0.3">
      <c r="A15" s="33"/>
      <c r="B15" s="16" t="s">
        <v>14</v>
      </c>
      <c r="C15" s="32">
        <f>100*C14/C8</f>
        <v>80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FF0000"/>
  </sheetPr>
  <dimension ref="A1:E27"/>
  <sheetViews>
    <sheetView topLeftCell="A13" workbookViewId="0">
      <selection activeCell="C18" sqref="C18"/>
    </sheetView>
  </sheetViews>
  <sheetFormatPr defaultRowHeight="15" x14ac:dyDescent="0.25"/>
  <cols>
    <col min="1" max="1" width="5.375" style="23" customWidth="1"/>
    <col min="2" max="2" width="24.5" style="23" customWidth="1"/>
    <col min="3" max="3" width="10.625" style="23" customWidth="1"/>
    <col min="4" max="4" width="12" style="23" customWidth="1"/>
    <col min="5" max="5" width="26.875" style="23" customWidth="1"/>
    <col min="6" max="16384" width="9" style="23"/>
  </cols>
  <sheetData>
    <row r="1" spans="1:5" ht="20.25" x14ac:dyDescent="0.25">
      <c r="A1" s="40" t="s">
        <v>37</v>
      </c>
      <c r="B1" s="40"/>
      <c r="C1" s="40"/>
      <c r="D1" s="40"/>
      <c r="E1" s="40"/>
    </row>
    <row r="2" spans="1:5" ht="20.25" x14ac:dyDescent="0.25">
      <c r="A2" s="69"/>
      <c r="B2" s="69"/>
      <c r="C2" s="69"/>
      <c r="D2" s="69"/>
      <c r="E2" s="69"/>
    </row>
    <row r="3" spans="1:5" ht="20.25" x14ac:dyDescent="0.25">
      <c r="A3" s="76" t="s">
        <v>2</v>
      </c>
      <c r="B3" s="76"/>
      <c r="C3" s="76"/>
      <c r="D3" s="76"/>
      <c r="E3" s="76"/>
    </row>
    <row r="4" spans="1:5" ht="20.25" customHeight="1" x14ac:dyDescent="0.3">
      <c r="A4" s="72" t="s">
        <v>15</v>
      </c>
      <c r="B4" s="72" t="s">
        <v>19</v>
      </c>
      <c r="C4" s="26" t="s">
        <v>11</v>
      </c>
      <c r="D4" s="26" t="s">
        <v>23</v>
      </c>
      <c r="E4" s="72" t="s">
        <v>12</v>
      </c>
    </row>
    <row r="5" spans="1:5" ht="20.25" x14ac:dyDescent="0.3">
      <c r="A5" s="73"/>
      <c r="B5" s="73"/>
      <c r="C5" s="28">
        <v>5</v>
      </c>
      <c r="D5" s="28" t="s">
        <v>24</v>
      </c>
      <c r="E5" s="73"/>
    </row>
    <row r="6" spans="1:5" ht="23.25" customHeight="1" x14ac:dyDescent="0.3">
      <c r="A6" s="31">
        <v>1</v>
      </c>
      <c r="B6" s="16" t="s">
        <v>55</v>
      </c>
      <c r="C6" s="41">
        <f>สายชล2!$C$14</f>
        <v>4</v>
      </c>
      <c r="D6" s="3" t="str">
        <f>IF(C6&gt;=3,"1",IF(C6&lt;3,"0"))</f>
        <v>1</v>
      </c>
      <c r="E6" s="77" t="s">
        <v>36</v>
      </c>
    </row>
    <row r="7" spans="1:5" ht="23.25" customHeight="1" x14ac:dyDescent="0.3">
      <c r="A7" s="31">
        <v>2</v>
      </c>
      <c r="B7" s="16" t="s">
        <v>56</v>
      </c>
      <c r="C7" s="41">
        <f>กุลตรีญาร์2!$C$14</f>
        <v>4</v>
      </c>
      <c r="D7" s="33" t="str">
        <f t="shared" ref="D7:D17" si="0">IF(C7&gt;=3,"1",IF(C7&lt;3,"0"))</f>
        <v>1</v>
      </c>
      <c r="E7" s="78"/>
    </row>
    <row r="8" spans="1:5" ht="23.25" customHeight="1" x14ac:dyDescent="0.3">
      <c r="A8" s="31">
        <v>3</v>
      </c>
      <c r="B8" s="16" t="s">
        <v>57</v>
      </c>
      <c r="C8" s="41">
        <f>นิตยา2!$C$14</f>
        <v>4</v>
      </c>
      <c r="D8" s="33" t="str">
        <f t="shared" si="0"/>
        <v>1</v>
      </c>
      <c r="E8" s="78"/>
    </row>
    <row r="9" spans="1:5" ht="23.25" customHeight="1" x14ac:dyDescent="0.3">
      <c r="A9" s="31">
        <v>4</v>
      </c>
      <c r="B9" s="16" t="s">
        <v>58</v>
      </c>
      <c r="C9" s="41">
        <f>สิริมา2!$C$14</f>
        <v>4</v>
      </c>
      <c r="D9" s="33" t="str">
        <f t="shared" si="0"/>
        <v>1</v>
      </c>
      <c r="E9" s="78"/>
    </row>
    <row r="10" spans="1:5" ht="23.25" customHeight="1" x14ac:dyDescent="0.3">
      <c r="A10" s="31">
        <v>5</v>
      </c>
      <c r="B10" s="16" t="s">
        <v>59</v>
      </c>
      <c r="C10" s="41">
        <f>ประยงค์2!$C$14</f>
        <v>4</v>
      </c>
      <c r="D10" s="33" t="str">
        <f t="shared" si="0"/>
        <v>1</v>
      </c>
      <c r="E10" s="78"/>
    </row>
    <row r="11" spans="1:5" ht="23.25" customHeight="1" x14ac:dyDescent="0.3">
      <c r="A11" s="31">
        <v>6</v>
      </c>
      <c r="B11" s="16" t="s">
        <v>60</v>
      </c>
      <c r="C11" s="42">
        <f>น้ำฝน2!$C$14</f>
        <v>4</v>
      </c>
      <c r="D11" s="37" t="str">
        <f t="shared" si="0"/>
        <v>1</v>
      </c>
      <c r="E11" s="78"/>
    </row>
    <row r="12" spans="1:5" ht="23.25" customHeight="1" x14ac:dyDescent="0.3">
      <c r="A12" s="43">
        <v>7</v>
      </c>
      <c r="B12" s="33" t="s">
        <v>61</v>
      </c>
      <c r="C12" s="44">
        <f>สมพล2!$C$14</f>
        <v>4</v>
      </c>
      <c r="D12" s="33" t="str">
        <f t="shared" si="0"/>
        <v>1</v>
      </c>
      <c r="E12" s="78"/>
    </row>
    <row r="13" spans="1:5" ht="23.25" customHeight="1" x14ac:dyDescent="0.3">
      <c r="A13" s="43">
        <v>8</v>
      </c>
      <c r="B13" s="16" t="s">
        <v>62</v>
      </c>
      <c r="C13" s="41">
        <f>พรประภา2!$C$14</f>
        <v>4</v>
      </c>
      <c r="D13" s="33" t="str">
        <f t="shared" si="0"/>
        <v>1</v>
      </c>
      <c r="E13" s="78"/>
    </row>
    <row r="14" spans="1:5" s="45" customFormat="1" ht="23.25" customHeight="1" x14ac:dyDescent="0.3">
      <c r="A14" s="43">
        <v>9</v>
      </c>
      <c r="B14" s="33" t="s">
        <v>63</v>
      </c>
      <c r="C14" s="44">
        <f>พรประภา2!$C$14</f>
        <v>4</v>
      </c>
      <c r="D14" s="33" t="str">
        <f t="shared" si="0"/>
        <v>1</v>
      </c>
      <c r="E14" s="78"/>
    </row>
    <row r="15" spans="1:5" s="45" customFormat="1" ht="23.25" customHeight="1" x14ac:dyDescent="0.3">
      <c r="A15" s="43">
        <v>10</v>
      </c>
      <c r="B15" s="33" t="s">
        <v>64</v>
      </c>
      <c r="C15" s="44">
        <f>วิศรุต2!$C$14</f>
        <v>4</v>
      </c>
      <c r="D15" s="33" t="str">
        <f t="shared" si="0"/>
        <v>1</v>
      </c>
      <c r="E15" s="78"/>
    </row>
    <row r="16" spans="1:5" s="45" customFormat="1" ht="23.25" customHeight="1" x14ac:dyDescent="0.3">
      <c r="A16" s="43">
        <v>11</v>
      </c>
      <c r="B16" s="33" t="s">
        <v>65</v>
      </c>
      <c r="C16" s="44">
        <f>ธณัฏฐสรณ์2!$C$14</f>
        <v>4</v>
      </c>
      <c r="D16" s="33" t="str">
        <f t="shared" si="0"/>
        <v>1</v>
      </c>
      <c r="E16" s="78"/>
    </row>
    <row r="17" spans="1:5" s="45" customFormat="1" ht="23.25" customHeight="1" x14ac:dyDescent="0.3">
      <c r="A17" s="43">
        <v>12</v>
      </c>
      <c r="B17" s="33" t="s">
        <v>66</v>
      </c>
      <c r="C17" s="44">
        <f>จีรนันท์2!$C$14</f>
        <v>4</v>
      </c>
      <c r="D17" s="33" t="str">
        <f t="shared" si="0"/>
        <v>1</v>
      </c>
      <c r="E17" s="78"/>
    </row>
    <row r="18" spans="1:5" ht="23.25" customHeight="1" x14ac:dyDescent="0.25">
      <c r="A18" s="46"/>
      <c r="E18" s="78"/>
    </row>
    <row r="19" spans="1:5" ht="23.25" customHeight="1" x14ac:dyDescent="0.25">
      <c r="A19" s="46"/>
      <c r="E19" s="78"/>
    </row>
    <row r="20" spans="1:5" ht="23.25" customHeight="1" x14ac:dyDescent="0.25">
      <c r="A20" s="46"/>
      <c r="E20" s="78"/>
    </row>
    <row r="21" spans="1:5" ht="23.25" customHeight="1" x14ac:dyDescent="0.25">
      <c r="A21" s="47"/>
      <c r="B21" s="48"/>
      <c r="C21" s="48"/>
      <c r="D21" s="48"/>
      <c r="E21" s="49"/>
    </row>
    <row r="22" spans="1:5" ht="23.25" customHeight="1" x14ac:dyDescent="0.3">
      <c r="A22" s="50"/>
      <c r="B22" s="74" t="s">
        <v>20</v>
      </c>
      <c r="C22" s="75"/>
      <c r="D22" s="51">
        <f>(D6+D7+D8+D9+D10+D11+D12+D13+D14+D15+D16+D17)</f>
        <v>12</v>
      </c>
      <c r="E22" s="52"/>
    </row>
    <row r="23" spans="1:5" ht="23.25" customHeight="1" x14ac:dyDescent="0.3">
      <c r="A23" s="46"/>
      <c r="B23" s="74" t="s">
        <v>21</v>
      </c>
      <c r="C23" s="75"/>
      <c r="D23" s="3">
        <f>D22*100/13</f>
        <v>92.307692307692307</v>
      </c>
      <c r="E23" s="53"/>
    </row>
    <row r="24" spans="1:5" ht="23.25" customHeight="1" x14ac:dyDescent="0.3">
      <c r="A24" s="47"/>
      <c r="B24" s="74" t="s">
        <v>22</v>
      </c>
      <c r="C24" s="75"/>
      <c r="D24" s="34" t="str">
        <f>IF(D23&gt;=90,"ดีเลิศ",IF(D23&gt;=80,"ดีเยี่ยม",IF(D23&gt;=70,"ดี",IF(D23&gt;=50,"ปานกลาง",IF(D23&lt;50,"กำลังพัฒนา")))))</f>
        <v>ดีเลิศ</v>
      </c>
      <c r="E24" s="49"/>
    </row>
    <row r="25" spans="1:5" ht="23.25" customHeight="1" x14ac:dyDescent="0.25"/>
    <row r="26" spans="1:5" ht="23.25" customHeight="1" x14ac:dyDescent="0.25"/>
    <row r="27" spans="1:5" ht="23.25" customHeight="1" x14ac:dyDescent="0.25"/>
  </sheetData>
  <mergeCells count="9">
    <mergeCell ref="B22:C22"/>
    <mergeCell ref="B23:C23"/>
    <mergeCell ref="B24:C24"/>
    <mergeCell ref="A2:E2"/>
    <mergeCell ref="A3:E3"/>
    <mergeCell ref="A4:A5"/>
    <mergeCell ref="B4:B5"/>
    <mergeCell ref="E4:E5"/>
    <mergeCell ref="E6:E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topLeftCell="A12" workbookViewId="0">
      <selection activeCell="G12" sqref="G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70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D15"/>
  <sheetViews>
    <sheetView topLeftCell="A13" workbookViewId="0">
      <selection activeCell="C14" sqref="C14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95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96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87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D15"/>
  <sheetViews>
    <sheetView topLeftCell="A3" workbookViewId="0">
      <selection activeCell="I10" sqref="I1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2" t="s">
        <v>88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89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5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36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36" t="s">
        <v>41</v>
      </c>
      <c r="C11" s="25">
        <v>5</v>
      </c>
      <c r="D11" s="67"/>
    </row>
    <row r="12" spans="1:4" ht="52.5" customHeight="1" x14ac:dyDescent="0.3">
      <c r="A12" s="31">
        <v>4</v>
      </c>
      <c r="B12" s="36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36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2" t="s">
        <v>90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73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91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2" t="s">
        <v>93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3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17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D23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4" x14ac:dyDescent="0.4">
      <c r="A1" s="58" t="s">
        <v>25</v>
      </c>
      <c r="B1" s="58"/>
      <c r="C1" s="58"/>
      <c r="D1" s="58"/>
    </row>
    <row r="2" spans="1:4" ht="20.25" x14ac:dyDescent="0.4">
      <c r="A2" s="69" t="s">
        <v>26</v>
      </c>
      <c r="B2" s="69"/>
      <c r="C2" s="69"/>
      <c r="D2" s="69"/>
    </row>
    <row r="3" spans="1:4" ht="20.25" x14ac:dyDescent="0.4">
      <c r="A3" s="70" t="s">
        <v>2</v>
      </c>
      <c r="B3" s="70"/>
      <c r="C3" s="70"/>
      <c r="D3" s="70"/>
    </row>
    <row r="4" spans="1:4" ht="20.25" x14ac:dyDescent="0.4">
      <c r="A4" s="22" t="s">
        <v>38</v>
      </c>
      <c r="B4" s="23"/>
      <c r="C4" s="23"/>
      <c r="D4" s="23"/>
    </row>
    <row r="5" spans="1:4" ht="20.25" x14ac:dyDescent="0.4">
      <c r="A5" s="22"/>
      <c r="B5" s="23"/>
      <c r="C5" s="23"/>
      <c r="D5" s="23"/>
    </row>
    <row r="6" spans="1:4" ht="20.25" x14ac:dyDescent="0.4">
      <c r="A6" s="24" t="s">
        <v>94</v>
      </c>
      <c r="B6" s="23"/>
      <c r="C6" s="23"/>
      <c r="D6" s="23"/>
    </row>
    <row r="7" spans="1:4" ht="20.25" customHeight="1" x14ac:dyDescent="0.4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1.75" x14ac:dyDescent="0.4">
      <c r="A8" s="71"/>
      <c r="B8" s="71"/>
      <c r="C8" s="28">
        <v>5</v>
      </c>
      <c r="D8" s="73"/>
    </row>
    <row r="9" spans="1:4" ht="61.5" customHeight="1" x14ac:dyDescent="0.4">
      <c r="A9" s="29">
        <v>1</v>
      </c>
      <c r="B9" s="30" t="s">
        <v>39</v>
      </c>
      <c r="C9" s="27">
        <v>5</v>
      </c>
      <c r="D9" s="66" t="s">
        <v>44</v>
      </c>
    </row>
    <row r="10" spans="1:4" ht="78" customHeight="1" x14ac:dyDescent="0.4">
      <c r="A10" s="31">
        <v>2</v>
      </c>
      <c r="B10" s="17" t="s">
        <v>40</v>
      </c>
      <c r="C10" s="25">
        <v>5</v>
      </c>
      <c r="D10" s="67"/>
    </row>
    <row r="11" spans="1:4" ht="79.5" customHeight="1" x14ac:dyDescent="0.4">
      <c r="A11" s="31">
        <v>3</v>
      </c>
      <c r="B11" s="17" t="s">
        <v>41</v>
      </c>
      <c r="C11" s="25">
        <v>5</v>
      </c>
      <c r="D11" s="67"/>
    </row>
    <row r="12" spans="1:4" ht="52.5" customHeight="1" x14ac:dyDescent="0.4">
      <c r="A12" s="31">
        <v>4</v>
      </c>
      <c r="B12" s="17" t="s">
        <v>42</v>
      </c>
      <c r="C12" s="32">
        <v>5</v>
      </c>
      <c r="D12" s="67"/>
    </row>
    <row r="13" spans="1:4" ht="62.25" customHeight="1" x14ac:dyDescent="0.4">
      <c r="A13" s="31">
        <v>5</v>
      </c>
      <c r="B13" s="17" t="s">
        <v>43</v>
      </c>
      <c r="C13" s="26">
        <v>5</v>
      </c>
      <c r="D13" s="68"/>
    </row>
    <row r="14" spans="1:4" ht="21.75" x14ac:dyDescent="0.4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1.75" x14ac:dyDescent="0.4">
      <c r="A15" s="33"/>
      <c r="B15" s="16" t="s">
        <v>14</v>
      </c>
      <c r="C15" s="32">
        <f>100*C14/C8</f>
        <v>100</v>
      </c>
      <c r="D15" s="33"/>
    </row>
    <row r="16" spans="1:4" x14ac:dyDescent="0.4">
      <c r="A16" s="23"/>
      <c r="B16" s="23"/>
      <c r="C16" s="23"/>
      <c r="D16" s="23"/>
    </row>
    <row r="17" spans="1:4" x14ac:dyDescent="0.4">
      <c r="A17" s="23"/>
      <c r="B17" s="23"/>
      <c r="C17" s="23"/>
      <c r="D17" s="23"/>
    </row>
    <row r="18" spans="1:4" x14ac:dyDescent="0.4">
      <c r="A18" s="23"/>
      <c r="B18" s="23"/>
      <c r="C18" s="23"/>
      <c r="D18" s="23"/>
    </row>
    <row r="19" spans="1:4" x14ac:dyDescent="0.4">
      <c r="A19" s="23"/>
      <c r="B19" s="23"/>
      <c r="C19" s="23"/>
      <c r="D19" s="23"/>
    </row>
    <row r="20" spans="1:4" x14ac:dyDescent="0.4">
      <c r="A20" s="23"/>
      <c r="B20" s="23"/>
      <c r="C20" s="23"/>
      <c r="D20" s="23"/>
    </row>
    <row r="21" spans="1:4" x14ac:dyDescent="0.4">
      <c r="A21" s="5"/>
      <c r="B21" s="5"/>
      <c r="C21" s="5"/>
      <c r="D21" s="5"/>
    </row>
    <row r="22" spans="1:4" x14ac:dyDescent="0.4">
      <c r="A22" s="5"/>
      <c r="B22" s="5"/>
      <c r="C22" s="5"/>
      <c r="D22" s="5"/>
    </row>
    <row r="23" spans="1:4" x14ac:dyDescent="0.4">
      <c r="A23" s="5"/>
      <c r="B23" s="5"/>
      <c r="C23" s="5"/>
      <c r="D23" s="5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topLeftCell="A2" workbookViewId="0">
      <selection activeCell="G10" sqref="G1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71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D21"/>
  <sheetViews>
    <sheetView workbookViewId="0">
      <selection activeCell="A6" sqref="A6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0.25" x14ac:dyDescent="0.4">
      <c r="A1" s="69" t="s">
        <v>25</v>
      </c>
      <c r="B1" s="69"/>
      <c r="C1" s="69"/>
      <c r="D1" s="69"/>
    </row>
    <row r="2" spans="1:4" ht="20.25" x14ac:dyDescent="0.4">
      <c r="A2" s="69" t="s">
        <v>26</v>
      </c>
      <c r="B2" s="69"/>
      <c r="C2" s="69"/>
      <c r="D2" s="69"/>
    </row>
    <row r="3" spans="1:4" ht="20.25" x14ac:dyDescent="0.4">
      <c r="A3" s="70" t="s">
        <v>2</v>
      </c>
      <c r="B3" s="70"/>
      <c r="C3" s="70"/>
      <c r="D3" s="70"/>
    </row>
    <row r="4" spans="1:4" ht="20.25" x14ac:dyDescent="0.4">
      <c r="A4" s="22" t="s">
        <v>38</v>
      </c>
      <c r="B4" s="23"/>
      <c r="C4" s="23"/>
      <c r="D4" s="23"/>
    </row>
    <row r="5" spans="1:4" ht="20.25" x14ac:dyDescent="0.4">
      <c r="A5" s="22"/>
      <c r="B5" s="23"/>
      <c r="C5" s="23"/>
      <c r="D5" s="23"/>
    </row>
    <row r="6" spans="1:4" ht="20.25" x14ac:dyDescent="0.4">
      <c r="A6" s="24" t="s">
        <v>92</v>
      </c>
      <c r="B6" s="23"/>
      <c r="C6" s="23"/>
      <c r="D6" s="23"/>
    </row>
    <row r="7" spans="1:4" ht="20.25" customHeight="1" x14ac:dyDescent="0.4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1.75" x14ac:dyDescent="0.4">
      <c r="A8" s="71"/>
      <c r="B8" s="71"/>
      <c r="C8" s="28">
        <v>5</v>
      </c>
      <c r="D8" s="73"/>
    </row>
    <row r="9" spans="1:4" ht="61.5" customHeight="1" x14ac:dyDescent="0.4">
      <c r="A9" s="29">
        <v>1</v>
      </c>
      <c r="B9" s="35" t="s">
        <v>39</v>
      </c>
      <c r="C9" s="27">
        <v>5</v>
      </c>
      <c r="D9" s="66" t="s">
        <v>44</v>
      </c>
    </row>
    <row r="10" spans="1:4" ht="78" customHeight="1" x14ac:dyDescent="0.4">
      <c r="A10" s="31">
        <v>2</v>
      </c>
      <c r="B10" s="36" t="s">
        <v>40</v>
      </c>
      <c r="C10" s="25">
        <v>5</v>
      </c>
      <c r="D10" s="67"/>
    </row>
    <row r="11" spans="1:4" ht="79.5" customHeight="1" x14ac:dyDescent="0.4">
      <c r="A11" s="31">
        <v>3</v>
      </c>
      <c r="B11" s="36" t="s">
        <v>41</v>
      </c>
      <c r="C11" s="25">
        <v>5</v>
      </c>
      <c r="D11" s="67"/>
    </row>
    <row r="12" spans="1:4" ht="52.5" customHeight="1" x14ac:dyDescent="0.4">
      <c r="A12" s="31">
        <v>4</v>
      </c>
      <c r="B12" s="36" t="s">
        <v>42</v>
      </c>
      <c r="C12" s="32">
        <v>5</v>
      </c>
      <c r="D12" s="67"/>
    </row>
    <row r="13" spans="1:4" ht="62.25" customHeight="1" x14ac:dyDescent="0.4">
      <c r="A13" s="31">
        <v>5</v>
      </c>
      <c r="B13" s="36" t="s">
        <v>43</v>
      </c>
      <c r="C13" s="26">
        <v>5</v>
      </c>
      <c r="D13" s="68"/>
    </row>
    <row r="14" spans="1:4" ht="21.75" x14ac:dyDescent="0.4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1.75" x14ac:dyDescent="0.4">
      <c r="A15" s="33"/>
      <c r="B15" s="16" t="s">
        <v>14</v>
      </c>
      <c r="C15" s="32">
        <f>100*C14/C8</f>
        <v>100</v>
      </c>
      <c r="D15" s="33"/>
    </row>
    <row r="16" spans="1:4" x14ac:dyDescent="0.4">
      <c r="A16" s="23"/>
      <c r="B16" s="23"/>
      <c r="C16" s="23"/>
      <c r="D16" s="23"/>
    </row>
    <row r="17" spans="1:4" x14ac:dyDescent="0.4">
      <c r="A17" s="23"/>
      <c r="B17" s="23"/>
      <c r="C17" s="23"/>
      <c r="D17" s="23"/>
    </row>
    <row r="18" spans="1:4" x14ac:dyDescent="0.4">
      <c r="A18" s="23"/>
      <c r="B18" s="23"/>
      <c r="C18" s="23"/>
      <c r="D18" s="23"/>
    </row>
    <row r="19" spans="1:4" x14ac:dyDescent="0.4">
      <c r="A19" s="23"/>
      <c r="B19" s="23"/>
      <c r="C19" s="23"/>
      <c r="D19" s="23"/>
    </row>
    <row r="20" spans="1:4" x14ac:dyDescent="0.4">
      <c r="A20" s="23"/>
      <c r="B20" s="23"/>
      <c r="C20" s="23"/>
      <c r="D20" s="23"/>
    </row>
    <row r="21" spans="1:4" x14ac:dyDescent="0.4">
      <c r="A21" s="23"/>
      <c r="B21" s="23"/>
      <c r="C21" s="23"/>
      <c r="D21" s="2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D15"/>
  <sheetViews>
    <sheetView workbookViewId="0">
      <selection activeCell="A6" sqref="A6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38</v>
      </c>
    </row>
    <row r="5" spans="1:4" ht="20.25" x14ac:dyDescent="0.25">
      <c r="A5" s="22"/>
    </row>
    <row r="6" spans="1:4" ht="20.25" x14ac:dyDescent="0.25">
      <c r="A6" s="24" t="s">
        <v>78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61.5" customHeight="1" x14ac:dyDescent="0.25">
      <c r="A9" s="39">
        <v>1</v>
      </c>
      <c r="B9" s="35" t="s">
        <v>39</v>
      </c>
      <c r="C9" s="27">
        <v>5</v>
      </c>
      <c r="D9" s="66" t="s">
        <v>44</v>
      </c>
    </row>
    <row r="10" spans="1:4" ht="78" customHeight="1" x14ac:dyDescent="0.25">
      <c r="A10" s="31">
        <v>2</v>
      </c>
      <c r="B10" s="36" t="s">
        <v>40</v>
      </c>
      <c r="C10" s="25">
        <v>5</v>
      </c>
      <c r="D10" s="67"/>
    </row>
    <row r="11" spans="1:4" ht="79.5" customHeight="1" x14ac:dyDescent="0.25">
      <c r="A11" s="31">
        <v>3</v>
      </c>
      <c r="B11" s="36" t="s">
        <v>41</v>
      </c>
      <c r="C11" s="25">
        <v>5</v>
      </c>
      <c r="D11" s="67"/>
    </row>
    <row r="12" spans="1:4" ht="52.5" customHeight="1" x14ac:dyDescent="0.3">
      <c r="A12" s="31">
        <v>4</v>
      </c>
      <c r="B12" s="36" t="s">
        <v>42</v>
      </c>
      <c r="C12" s="32">
        <v>5</v>
      </c>
      <c r="D12" s="67"/>
    </row>
    <row r="13" spans="1:4" ht="62.25" customHeight="1" x14ac:dyDescent="0.3">
      <c r="A13" s="31">
        <v>5</v>
      </c>
      <c r="B13" s="36" t="s">
        <v>43</v>
      </c>
      <c r="C13" s="26">
        <v>5</v>
      </c>
      <c r="D13" s="68"/>
    </row>
    <row r="14" spans="1:4" ht="20.25" x14ac:dyDescent="0.3">
      <c r="A14" s="33"/>
      <c r="B14" s="33" t="s">
        <v>17</v>
      </c>
      <c r="C14" s="32">
        <f>AVERAGE(C9:C13)</f>
        <v>5</v>
      </c>
      <c r="D14" s="34" t="str">
        <f>IF(C15&gt;=90,"ยอดเยี่ยม",IF(C15&gt;80,"ดีเลิศ",IF(C15&gt;70,"ดีเลิศ",IF(C15&gt;50,"ปานกลาง",IF(C15&lt;50,"กำลังพัฒนา")))))</f>
        <v>ยอดเยี่ยม</v>
      </c>
    </row>
    <row r="15" spans="1:4" ht="20.25" x14ac:dyDescent="0.3">
      <c r="A15" s="33"/>
      <c r="B15" s="16" t="s">
        <v>14</v>
      </c>
      <c r="C15" s="32">
        <f>100*C14/C8</f>
        <v>100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FF0000"/>
  </sheetPr>
  <dimension ref="A1:E27"/>
  <sheetViews>
    <sheetView topLeftCell="A14" workbookViewId="0">
      <selection activeCell="D23" sqref="D23"/>
    </sheetView>
  </sheetViews>
  <sheetFormatPr defaultRowHeight="15" x14ac:dyDescent="0.25"/>
  <cols>
    <col min="1" max="1" width="5.375" style="23" customWidth="1"/>
    <col min="2" max="2" width="24.5" style="23" customWidth="1"/>
    <col min="3" max="3" width="10.625" style="23" customWidth="1"/>
    <col min="4" max="4" width="12" style="23" customWidth="1"/>
    <col min="5" max="5" width="26.875" style="23" customWidth="1"/>
    <col min="6" max="16384" width="9" style="23"/>
  </cols>
  <sheetData>
    <row r="1" spans="1:5" ht="20.25" x14ac:dyDescent="0.25">
      <c r="A1" s="40" t="s">
        <v>45</v>
      </c>
      <c r="B1" s="40"/>
      <c r="C1" s="40"/>
      <c r="D1" s="40"/>
      <c r="E1" s="40"/>
    </row>
    <row r="2" spans="1:5" ht="20.25" x14ac:dyDescent="0.25">
      <c r="A2" s="69"/>
      <c r="B2" s="69"/>
      <c r="C2" s="69"/>
      <c r="D2" s="69"/>
      <c r="E2" s="69"/>
    </row>
    <row r="3" spans="1:5" ht="20.25" x14ac:dyDescent="0.25">
      <c r="A3" s="76" t="s">
        <v>2</v>
      </c>
      <c r="B3" s="76"/>
      <c r="C3" s="76"/>
      <c r="D3" s="76"/>
      <c r="E3" s="76"/>
    </row>
    <row r="4" spans="1:5" ht="20.25" customHeight="1" x14ac:dyDescent="0.3">
      <c r="A4" s="72" t="s">
        <v>15</v>
      </c>
      <c r="B4" s="72" t="s">
        <v>19</v>
      </c>
      <c r="C4" s="26" t="s">
        <v>11</v>
      </c>
      <c r="D4" s="26" t="s">
        <v>23</v>
      </c>
      <c r="E4" s="72" t="s">
        <v>12</v>
      </c>
    </row>
    <row r="5" spans="1:5" ht="20.25" x14ac:dyDescent="0.3">
      <c r="A5" s="73"/>
      <c r="B5" s="73"/>
      <c r="C5" s="28">
        <v>5</v>
      </c>
      <c r="D5" s="28" t="s">
        <v>24</v>
      </c>
      <c r="E5" s="73"/>
    </row>
    <row r="6" spans="1:5" ht="23.25" customHeight="1" x14ac:dyDescent="0.3">
      <c r="A6" s="31">
        <v>1</v>
      </c>
      <c r="B6" s="12" t="s">
        <v>55</v>
      </c>
      <c r="C6" s="41">
        <f>สายชล3!$C$14</f>
        <v>5</v>
      </c>
      <c r="D6" s="3" t="str">
        <f>IF(C6&gt;=3,"1",IF(C6&lt;3,"0"))</f>
        <v>1</v>
      </c>
      <c r="E6" s="77" t="s">
        <v>46</v>
      </c>
    </row>
    <row r="7" spans="1:5" ht="23.25" customHeight="1" x14ac:dyDescent="0.3">
      <c r="A7" s="31">
        <v>2</v>
      </c>
      <c r="B7" s="12" t="s">
        <v>56</v>
      </c>
      <c r="C7" s="41">
        <f>กุลตรีญาร์3!$C$14</f>
        <v>5</v>
      </c>
      <c r="D7" s="33" t="str">
        <f t="shared" ref="D7:D17" si="0">IF(C7&gt;=3,"1",IF(C7&lt;3,"0"))</f>
        <v>1</v>
      </c>
      <c r="E7" s="78"/>
    </row>
    <row r="8" spans="1:5" ht="23.25" customHeight="1" x14ac:dyDescent="0.3">
      <c r="A8" s="31">
        <v>3</v>
      </c>
      <c r="B8" s="12" t="s">
        <v>57</v>
      </c>
      <c r="C8" s="41">
        <f>นิตยา3!$C$14</f>
        <v>5</v>
      </c>
      <c r="D8" s="33" t="str">
        <f t="shared" si="0"/>
        <v>1</v>
      </c>
      <c r="E8" s="78"/>
    </row>
    <row r="9" spans="1:5" ht="23.25" customHeight="1" x14ac:dyDescent="0.3">
      <c r="A9" s="31">
        <v>4</v>
      </c>
      <c r="B9" s="12" t="s">
        <v>58</v>
      </c>
      <c r="C9" s="41">
        <f>สิริมา3!$C$14</f>
        <v>5</v>
      </c>
      <c r="D9" s="33" t="str">
        <f t="shared" si="0"/>
        <v>1</v>
      </c>
      <c r="E9" s="78"/>
    </row>
    <row r="10" spans="1:5" ht="23.25" customHeight="1" x14ac:dyDescent="0.3">
      <c r="A10" s="31">
        <v>5</v>
      </c>
      <c r="B10" s="12" t="s">
        <v>59</v>
      </c>
      <c r="C10" s="41">
        <f>ประยงค์3!$C$14</f>
        <v>5</v>
      </c>
      <c r="D10" s="33" t="str">
        <f t="shared" si="0"/>
        <v>1</v>
      </c>
      <c r="E10" s="78"/>
    </row>
    <row r="11" spans="1:5" ht="23.25" customHeight="1" x14ac:dyDescent="0.3">
      <c r="A11" s="31">
        <v>6</v>
      </c>
      <c r="B11" s="12" t="s">
        <v>60</v>
      </c>
      <c r="C11" s="42">
        <f>น้ำฝน3!$C$14</f>
        <v>5</v>
      </c>
      <c r="D11" s="37" t="str">
        <f t="shared" si="0"/>
        <v>1</v>
      </c>
      <c r="E11" s="78"/>
    </row>
    <row r="12" spans="1:5" ht="23.25" customHeight="1" x14ac:dyDescent="0.55000000000000004">
      <c r="A12" s="43">
        <v>7</v>
      </c>
      <c r="B12" s="13" t="s">
        <v>61</v>
      </c>
      <c r="C12" s="44">
        <f>สมพล3!$C$14</f>
        <v>5</v>
      </c>
      <c r="D12" s="33" t="str">
        <f t="shared" si="0"/>
        <v>1</v>
      </c>
      <c r="E12" s="78"/>
    </row>
    <row r="13" spans="1:5" ht="23.25" customHeight="1" x14ac:dyDescent="0.3">
      <c r="A13" s="43">
        <v>8</v>
      </c>
      <c r="B13" s="12" t="s">
        <v>62</v>
      </c>
      <c r="C13" s="41">
        <f>พรประภา3!$C$14</f>
        <v>5</v>
      </c>
      <c r="D13" s="33" t="str">
        <f t="shared" si="0"/>
        <v>1</v>
      </c>
      <c r="E13" s="78"/>
    </row>
    <row r="14" spans="1:5" s="45" customFormat="1" ht="23.25" customHeight="1" x14ac:dyDescent="0.55000000000000004">
      <c r="A14" s="43">
        <v>9</v>
      </c>
      <c r="B14" s="13" t="s">
        <v>63</v>
      </c>
      <c r="C14" s="44">
        <f>ชนสิษฎ์3!$C$14</f>
        <v>5</v>
      </c>
      <c r="D14" s="33" t="str">
        <f t="shared" si="0"/>
        <v>1</v>
      </c>
      <c r="E14" s="78"/>
    </row>
    <row r="15" spans="1:5" s="45" customFormat="1" ht="23.25" customHeight="1" x14ac:dyDescent="0.55000000000000004">
      <c r="A15" s="43">
        <v>10</v>
      </c>
      <c r="B15" s="13" t="s">
        <v>64</v>
      </c>
      <c r="C15" s="44">
        <f>วิศรุต3!$C$14</f>
        <v>5</v>
      </c>
      <c r="D15" s="33" t="str">
        <f t="shared" si="0"/>
        <v>1</v>
      </c>
      <c r="E15" s="78"/>
    </row>
    <row r="16" spans="1:5" s="45" customFormat="1" ht="23.25" customHeight="1" x14ac:dyDescent="0.55000000000000004">
      <c r="A16" s="43">
        <v>11</v>
      </c>
      <c r="B16" s="13" t="s">
        <v>65</v>
      </c>
      <c r="C16" s="44">
        <f>ธณัฏฐสรณ์3!$C$14</f>
        <v>5</v>
      </c>
      <c r="D16" s="33" t="str">
        <f t="shared" si="0"/>
        <v>1</v>
      </c>
      <c r="E16" s="78"/>
    </row>
    <row r="17" spans="1:5" s="45" customFormat="1" ht="23.25" customHeight="1" x14ac:dyDescent="0.55000000000000004">
      <c r="A17" s="43">
        <v>12</v>
      </c>
      <c r="B17" s="13" t="s">
        <v>66</v>
      </c>
      <c r="C17" s="44">
        <f>จีรนันท์3!$C$14</f>
        <v>5</v>
      </c>
      <c r="D17" s="33" t="str">
        <f t="shared" si="0"/>
        <v>1</v>
      </c>
      <c r="E17" s="78"/>
    </row>
    <row r="18" spans="1:5" ht="23.25" customHeight="1" x14ac:dyDescent="0.25">
      <c r="A18" s="46"/>
      <c r="E18" s="78"/>
    </row>
    <row r="19" spans="1:5" ht="23.25" customHeight="1" x14ac:dyDescent="0.25">
      <c r="A19" s="46"/>
      <c r="E19" s="78"/>
    </row>
    <row r="20" spans="1:5" ht="23.25" customHeight="1" x14ac:dyDescent="0.25">
      <c r="A20" s="46"/>
      <c r="E20" s="78"/>
    </row>
    <row r="21" spans="1:5" ht="23.25" customHeight="1" x14ac:dyDescent="0.25">
      <c r="A21" s="47"/>
      <c r="B21" s="48"/>
      <c r="C21" s="48"/>
      <c r="D21" s="48"/>
      <c r="E21" s="49"/>
    </row>
    <row r="22" spans="1:5" ht="23.25" customHeight="1" x14ac:dyDescent="0.3">
      <c r="A22" s="50"/>
      <c r="B22" s="74" t="s">
        <v>20</v>
      </c>
      <c r="C22" s="75"/>
      <c r="D22" s="51">
        <f>(D6+D7+D8+D9+D10+D11+D12+D13+D14+D15+D16+D17)</f>
        <v>12</v>
      </c>
      <c r="E22" s="52"/>
    </row>
    <row r="23" spans="1:5" ht="23.25" customHeight="1" x14ac:dyDescent="0.3">
      <c r="A23" s="46"/>
      <c r="B23" s="74" t="s">
        <v>21</v>
      </c>
      <c r="C23" s="75"/>
      <c r="D23" s="3">
        <f>D22*100/12</f>
        <v>100</v>
      </c>
      <c r="E23" s="53"/>
    </row>
    <row r="24" spans="1:5" ht="23.25" customHeight="1" x14ac:dyDescent="0.3">
      <c r="A24" s="47"/>
      <c r="B24" s="74" t="s">
        <v>22</v>
      </c>
      <c r="C24" s="75"/>
      <c r="D24" s="34" t="str">
        <f>IF(D23&gt;=90,"ยอดเยี่ยม",IF(D23&gt;=80,"ดีเยี่ยม",IF(D23&gt;=70,"ดี",IF(D23&gt;=50,"ปานกลาง",IF(D23&lt;50,"กำลังพัฒนา")))))</f>
        <v>ยอดเยี่ยม</v>
      </c>
      <c r="E24" s="49"/>
    </row>
    <row r="25" spans="1:5" ht="23.25" customHeight="1" x14ac:dyDescent="0.25"/>
    <row r="26" spans="1:5" ht="23.25" customHeight="1" x14ac:dyDescent="0.25"/>
    <row r="27" spans="1:5" ht="23.25" customHeight="1" x14ac:dyDescent="0.25"/>
  </sheetData>
  <mergeCells count="9">
    <mergeCell ref="B22:C22"/>
    <mergeCell ref="B23:C23"/>
    <mergeCell ref="B24:C24"/>
    <mergeCell ref="A2:E2"/>
    <mergeCell ref="A3:E3"/>
    <mergeCell ref="A4:A5"/>
    <mergeCell ref="B4:B5"/>
    <mergeCell ref="E4:E5"/>
    <mergeCell ref="E6:E20"/>
  </mergeCells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D15"/>
  <sheetViews>
    <sheetView topLeftCell="A10" workbookViewId="0">
      <selection activeCell="F13" sqref="F13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95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2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2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3.25</v>
      </c>
      <c r="D14" s="34" t="str">
        <f>IF(C15&gt;=90,"ยอดเยี่ยม",IF(C15&gt;80,"ดีเลิศ",IF(C15&gt;70,"ดี",IF(C15&gt;50,"ปานกลาง",IF(C15&lt;50,"กำลังพัฒนา")))))</f>
        <v>ปานกลาง</v>
      </c>
    </row>
    <row r="15" spans="1:4" ht="20.25" x14ac:dyDescent="0.3">
      <c r="A15" s="33"/>
      <c r="B15" s="16" t="s">
        <v>14</v>
      </c>
      <c r="C15" s="32">
        <f>100*C14/C8</f>
        <v>65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D15"/>
  <sheetViews>
    <sheetView topLeftCell="A10" workbookViewId="0">
      <selection activeCell="H14" sqref="H14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96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3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D15"/>
  <sheetViews>
    <sheetView topLeftCell="A9" workbookViewId="0">
      <selection activeCell="F13" sqref="F13"/>
    </sheetView>
  </sheetViews>
  <sheetFormatPr defaultRowHeight="17.25" x14ac:dyDescent="0.4"/>
  <cols>
    <col min="1" max="1" width="5.375" style="5" customWidth="1"/>
    <col min="2" max="2" width="35" style="5" customWidth="1"/>
    <col min="3" max="3" width="12" style="5" customWidth="1"/>
    <col min="4" max="4" width="26.875" style="5" customWidth="1"/>
    <col min="5" max="16384" width="9" style="5"/>
  </cols>
  <sheetData>
    <row r="1" spans="1:4" ht="24" x14ac:dyDescent="0.4">
      <c r="A1" s="58" t="s">
        <v>25</v>
      </c>
      <c r="B1" s="58"/>
      <c r="C1" s="58"/>
      <c r="D1" s="58"/>
    </row>
    <row r="2" spans="1:4" ht="24" x14ac:dyDescent="0.4">
      <c r="A2" s="58" t="s">
        <v>26</v>
      </c>
      <c r="B2" s="58"/>
      <c r="C2" s="58"/>
      <c r="D2" s="58"/>
    </row>
    <row r="3" spans="1:4" ht="24" x14ac:dyDescent="0.4">
      <c r="A3" s="59" t="s">
        <v>2</v>
      </c>
      <c r="B3" s="59"/>
      <c r="C3" s="59"/>
      <c r="D3" s="59"/>
    </row>
    <row r="4" spans="1:4" ht="21.75" x14ac:dyDescent="0.4">
      <c r="A4" s="55" t="s">
        <v>47</v>
      </c>
    </row>
    <row r="5" spans="1:4" ht="24" x14ac:dyDescent="0.4">
      <c r="A5" s="4"/>
    </row>
    <row r="6" spans="1:4" ht="20.25" x14ac:dyDescent="0.4">
      <c r="A6" s="24" t="s">
        <v>87</v>
      </c>
      <c r="B6" s="23"/>
      <c r="C6" s="23"/>
      <c r="D6" s="23"/>
    </row>
    <row r="7" spans="1:4" ht="20.25" customHeight="1" x14ac:dyDescent="0.4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1.75" x14ac:dyDescent="0.4">
      <c r="A8" s="71"/>
      <c r="B8" s="71"/>
      <c r="C8" s="28">
        <v>5</v>
      </c>
      <c r="D8" s="73"/>
    </row>
    <row r="9" spans="1:4" ht="75.75" customHeight="1" x14ac:dyDescent="0.4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4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4">
      <c r="A11" s="31">
        <v>3</v>
      </c>
      <c r="B11" s="16" t="s">
        <v>50</v>
      </c>
      <c r="C11" s="25">
        <v>3</v>
      </c>
      <c r="D11" s="67"/>
    </row>
    <row r="12" spans="1:4" ht="52.5" customHeight="1" x14ac:dyDescent="0.4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4">
      <c r="A13" s="31"/>
      <c r="B13" s="36"/>
      <c r="C13" s="37"/>
      <c r="D13" s="68"/>
    </row>
    <row r="14" spans="1:4" ht="21.75" x14ac:dyDescent="0.4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1.75" x14ac:dyDescent="0.4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D29"/>
  <sheetViews>
    <sheetView topLeftCell="A7" workbookViewId="0">
      <selection activeCell="H11" sqref="H11"/>
    </sheetView>
  </sheetViews>
  <sheetFormatPr defaultRowHeight="17.25" x14ac:dyDescent="0.4"/>
  <cols>
    <col min="1" max="1" width="5.375" style="1" customWidth="1"/>
    <col min="2" max="2" width="35" style="1" customWidth="1"/>
    <col min="3" max="3" width="12" style="1" customWidth="1"/>
    <col min="4" max="4" width="26.875" style="1" customWidth="1"/>
    <col min="5" max="16384" width="9" style="1"/>
  </cols>
  <sheetData>
    <row r="1" spans="1:4" ht="20.25" x14ac:dyDescent="0.4">
      <c r="A1" s="69" t="s">
        <v>25</v>
      </c>
      <c r="B1" s="69"/>
      <c r="C1" s="69"/>
      <c r="D1" s="69"/>
    </row>
    <row r="2" spans="1:4" ht="20.25" x14ac:dyDescent="0.4">
      <c r="A2" s="69" t="s">
        <v>26</v>
      </c>
      <c r="B2" s="69"/>
      <c r="C2" s="69"/>
      <c r="D2" s="69"/>
    </row>
    <row r="3" spans="1:4" ht="20.25" x14ac:dyDescent="0.4">
      <c r="A3" s="70" t="s">
        <v>2</v>
      </c>
      <c r="B3" s="70"/>
      <c r="C3" s="70"/>
      <c r="D3" s="70"/>
    </row>
    <row r="4" spans="1:4" ht="18.75" x14ac:dyDescent="0.4">
      <c r="A4" s="54" t="s">
        <v>47</v>
      </c>
      <c r="B4" s="23"/>
      <c r="C4" s="23"/>
      <c r="D4" s="23"/>
    </row>
    <row r="5" spans="1:4" ht="20.25" x14ac:dyDescent="0.4">
      <c r="A5" s="22"/>
      <c r="B5" s="23"/>
      <c r="C5" s="23"/>
      <c r="D5" s="23"/>
    </row>
    <row r="6" spans="1:4" ht="20.25" x14ac:dyDescent="0.4">
      <c r="A6" s="24" t="s">
        <v>88</v>
      </c>
      <c r="B6" s="23"/>
      <c r="C6" s="23"/>
      <c r="D6" s="23"/>
    </row>
    <row r="7" spans="1:4" ht="20.25" customHeight="1" x14ac:dyDescent="0.4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1.75" x14ac:dyDescent="0.4">
      <c r="A8" s="71"/>
      <c r="B8" s="71"/>
      <c r="C8" s="28">
        <v>5</v>
      </c>
      <c r="D8" s="73"/>
    </row>
    <row r="9" spans="1:4" ht="75.75" customHeight="1" x14ac:dyDescent="0.4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4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4">
      <c r="A11" s="31">
        <v>3</v>
      </c>
      <c r="B11" s="16" t="s">
        <v>50</v>
      </c>
      <c r="C11" s="25">
        <v>4</v>
      </c>
      <c r="D11" s="67"/>
    </row>
    <row r="12" spans="1:4" ht="52.5" customHeight="1" x14ac:dyDescent="0.4">
      <c r="A12" s="31">
        <v>4</v>
      </c>
      <c r="B12" s="16" t="s">
        <v>51</v>
      </c>
      <c r="C12" s="32">
        <v>4</v>
      </c>
      <c r="D12" s="67"/>
    </row>
    <row r="13" spans="1:4" ht="62.25" customHeight="1" x14ac:dyDescent="0.4">
      <c r="A13" s="31"/>
      <c r="B13" s="36"/>
      <c r="C13" s="37"/>
      <c r="D13" s="68"/>
    </row>
    <row r="14" spans="1:4" ht="21.75" x14ac:dyDescent="0.4">
      <c r="A14" s="33"/>
      <c r="B14" s="33" t="s">
        <v>17</v>
      </c>
      <c r="C14" s="32">
        <f>AVERAGE(C9:C12)</f>
        <v>4.25</v>
      </c>
      <c r="D14" s="34" t="str">
        <f>IF(C15&gt;=90,"ดีเลิศ",IF(C15&gt;80,"ดีเยี่ยม",IF(C15&gt;70,"ดี",IF(C15&gt;50,"ปานกลาง",IF(C15&lt;50,"กำลังพัฒนา")))))</f>
        <v>ดีเยี่ยม</v>
      </c>
    </row>
    <row r="15" spans="1:4" ht="21.75" x14ac:dyDescent="0.4">
      <c r="A15" s="33"/>
      <c r="B15" s="16" t="s">
        <v>14</v>
      </c>
      <c r="C15" s="32">
        <f>100*C14/C8</f>
        <v>85</v>
      </c>
      <c r="D15" s="33"/>
    </row>
    <row r="16" spans="1:4" x14ac:dyDescent="0.4">
      <c r="A16" s="23"/>
      <c r="B16" s="23"/>
      <c r="C16" s="23"/>
      <c r="D16" s="23"/>
    </row>
    <row r="17" spans="1:4" x14ac:dyDescent="0.4">
      <c r="A17" s="23"/>
      <c r="B17" s="23"/>
      <c r="C17" s="23"/>
      <c r="D17" s="23"/>
    </row>
    <row r="18" spans="1:4" x14ac:dyDescent="0.4">
      <c r="A18" s="23"/>
      <c r="B18" s="23"/>
      <c r="C18" s="23"/>
      <c r="D18" s="23"/>
    </row>
    <row r="19" spans="1:4" x14ac:dyDescent="0.4">
      <c r="A19" s="23"/>
      <c r="B19" s="23"/>
      <c r="C19" s="23"/>
      <c r="D19" s="23"/>
    </row>
    <row r="20" spans="1:4" x14ac:dyDescent="0.4">
      <c r="A20" s="23"/>
      <c r="B20" s="23"/>
      <c r="C20" s="23"/>
      <c r="D20" s="23"/>
    </row>
    <row r="21" spans="1:4" x14ac:dyDescent="0.4">
      <c r="A21" s="23"/>
      <c r="B21" s="23"/>
      <c r="C21" s="23"/>
      <c r="D21" s="23"/>
    </row>
    <row r="22" spans="1:4" x14ac:dyDescent="0.4">
      <c r="A22" s="23"/>
      <c r="B22" s="23"/>
      <c r="C22" s="23"/>
      <c r="D22" s="23"/>
    </row>
    <row r="23" spans="1:4" x14ac:dyDescent="0.4">
      <c r="A23" s="23"/>
      <c r="B23" s="23"/>
      <c r="C23" s="23"/>
      <c r="D23" s="23"/>
    </row>
    <row r="24" spans="1:4" x14ac:dyDescent="0.4">
      <c r="A24" s="23"/>
      <c r="B24" s="23"/>
      <c r="C24" s="23"/>
      <c r="D24" s="23"/>
    </row>
    <row r="25" spans="1:4" x14ac:dyDescent="0.4">
      <c r="A25" s="23"/>
      <c r="B25" s="23"/>
      <c r="C25" s="23"/>
      <c r="D25" s="23"/>
    </row>
    <row r="26" spans="1:4" x14ac:dyDescent="0.4">
      <c r="A26" s="23"/>
      <c r="B26" s="23"/>
      <c r="C26" s="23"/>
      <c r="D26" s="23"/>
    </row>
    <row r="27" spans="1:4" x14ac:dyDescent="0.4">
      <c r="A27" s="23"/>
      <c r="B27" s="23"/>
      <c r="C27" s="23"/>
      <c r="D27" s="23"/>
    </row>
    <row r="28" spans="1:4" x14ac:dyDescent="0.4">
      <c r="A28" s="23"/>
      <c r="B28" s="23"/>
      <c r="C28" s="23"/>
      <c r="D28" s="23"/>
    </row>
    <row r="29" spans="1:4" x14ac:dyDescent="0.4">
      <c r="A29" s="23"/>
      <c r="B29" s="23"/>
      <c r="C29" s="23"/>
      <c r="D29" s="2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D15"/>
  <sheetViews>
    <sheetView topLeftCell="A10" workbookViewId="0">
      <selection activeCell="G14" sqref="G14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89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3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D15"/>
  <sheetViews>
    <sheetView topLeftCell="A7" workbookViewId="0">
      <selection activeCell="F12" sqref="F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90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5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3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3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3.5</v>
      </c>
      <c r="D14" s="34" t="str">
        <f>IF(C15&gt;=90,"ยอดเยี่ยม",IF(C15&gt;80,"ดีเลิศ",IF(C15&gt;70,"ดี",IF(C15&gt;50,"ปานกลาง",IF(C15&lt;50,"กำลังพัฒนา")))))</f>
        <v>ปานกลาง</v>
      </c>
    </row>
    <row r="15" spans="1:4" ht="20.25" x14ac:dyDescent="0.3">
      <c r="A15" s="33"/>
      <c r="B15" s="16" t="s">
        <v>14</v>
      </c>
      <c r="C15" s="32">
        <f>100*C14/C8</f>
        <v>70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D15"/>
  <sheetViews>
    <sheetView topLeftCell="A4" workbookViewId="0">
      <selection activeCell="G12" sqref="G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73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3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2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2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2.75</v>
      </c>
      <c r="D14" s="34" t="str">
        <f>IF(C15&gt;=90,"ยอดเยี่ยม",IF(C15&gt;80,"ดีเลิศ",IF(C15&gt;70,"ดี",IF(C15&gt;50,"ปานกลาง",IF(C15&lt;50,"กำลังพัฒนา")))))</f>
        <v>ปานกลาง</v>
      </c>
    </row>
    <row r="15" spans="1:4" ht="20.25" x14ac:dyDescent="0.3">
      <c r="A15" s="33"/>
      <c r="B15" s="16" t="s">
        <v>14</v>
      </c>
      <c r="C15" s="32">
        <f>100*C14/C8</f>
        <v>55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6"/>
  <sheetViews>
    <sheetView topLeftCell="A11" workbookViewId="0">
      <selection activeCell="G12" sqref="G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72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D15"/>
  <sheetViews>
    <sheetView topLeftCell="A7" workbookViewId="0">
      <selection activeCell="H11" sqref="H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91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4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D15"/>
  <sheetViews>
    <sheetView topLeftCell="A7" workbookViewId="0">
      <selection activeCell="E13" sqref="E13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3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2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2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2.75</v>
      </c>
      <c r="D14" s="34" t="str">
        <f>IF(C15&gt;=90,"ยอดเยี่ยม",IF(C15&gt;80,"ดีเลิศ",IF(C15&gt;70,"ดี",IF(C15&gt;50,"ปานกลาง",IF(C15&lt;50,"กำลังพัฒนา")))))</f>
        <v>ปานกลาง</v>
      </c>
    </row>
    <row r="15" spans="1:4" ht="20.25" x14ac:dyDescent="0.3">
      <c r="A15" s="33"/>
      <c r="B15" s="16" t="s">
        <v>14</v>
      </c>
      <c r="C15" s="32">
        <f>100*C14/C8</f>
        <v>55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D15"/>
  <sheetViews>
    <sheetView topLeftCell="A7" workbookViewId="0">
      <selection activeCell="F10" sqref="F10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94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4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D15"/>
  <sheetViews>
    <sheetView topLeftCell="A7" workbookViewId="0">
      <selection activeCell="I11" sqref="I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92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4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D15"/>
  <sheetViews>
    <sheetView topLeftCell="A7" workbookViewId="0">
      <selection activeCell="G12" sqref="G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23" customWidth="1"/>
    <col min="4" max="4" width="26.875" style="23" customWidth="1"/>
    <col min="5" max="16384" width="9" style="23"/>
  </cols>
  <sheetData>
    <row r="1" spans="1:4" ht="20.25" x14ac:dyDescent="0.25">
      <c r="A1" s="69" t="s">
        <v>25</v>
      </c>
      <c r="B1" s="69"/>
      <c r="C1" s="69"/>
      <c r="D1" s="69"/>
    </row>
    <row r="2" spans="1:4" ht="20.25" x14ac:dyDescent="0.25">
      <c r="A2" s="69" t="s">
        <v>26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18.75" x14ac:dyDescent="0.25">
      <c r="A4" s="54" t="s">
        <v>47</v>
      </c>
    </row>
    <row r="5" spans="1:4" ht="20.25" x14ac:dyDescent="0.25">
      <c r="A5" s="22"/>
    </row>
    <row r="6" spans="1:4" ht="20.25" x14ac:dyDescent="0.25">
      <c r="A6" s="24" t="s">
        <v>78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75.75" customHeight="1" x14ac:dyDescent="0.25">
      <c r="A9" s="39">
        <v>1</v>
      </c>
      <c r="B9" s="38" t="s">
        <v>48</v>
      </c>
      <c r="C9" s="27">
        <v>4</v>
      </c>
      <c r="D9" s="66" t="s">
        <v>52</v>
      </c>
    </row>
    <row r="10" spans="1:4" ht="78" customHeight="1" x14ac:dyDescent="0.25">
      <c r="A10" s="31">
        <v>2</v>
      </c>
      <c r="B10" s="16" t="s">
        <v>49</v>
      </c>
      <c r="C10" s="25">
        <v>4</v>
      </c>
      <c r="D10" s="67"/>
    </row>
    <row r="11" spans="1:4" ht="28.5" customHeight="1" x14ac:dyDescent="0.25">
      <c r="A11" s="31">
        <v>3</v>
      </c>
      <c r="B11" s="16" t="s">
        <v>50</v>
      </c>
      <c r="C11" s="25">
        <v>4</v>
      </c>
      <c r="D11" s="67"/>
    </row>
    <row r="12" spans="1:4" ht="52.5" customHeight="1" x14ac:dyDescent="0.3">
      <c r="A12" s="31">
        <v>4</v>
      </c>
      <c r="B12" s="16" t="s">
        <v>51</v>
      </c>
      <c r="C12" s="32">
        <v>3</v>
      </c>
      <c r="D12" s="67"/>
    </row>
    <row r="13" spans="1:4" ht="62.25" customHeight="1" x14ac:dyDescent="0.3">
      <c r="A13" s="31"/>
      <c r="B13" s="36"/>
      <c r="C13" s="37"/>
      <c r="D13" s="68"/>
    </row>
    <row r="14" spans="1:4" ht="20.25" x14ac:dyDescent="0.3">
      <c r="A14" s="33"/>
      <c r="B14" s="33" t="s">
        <v>17</v>
      </c>
      <c r="C14" s="32">
        <f>AVERAGE(C9:C12)</f>
        <v>3.75</v>
      </c>
      <c r="D14" s="34" t="str">
        <f>IF(C15&gt;=90,"ยอดเยี่ยม",IF(C15&gt;80,"ดีเลิศ",IF(C15&gt;70,"ดี",IF(C15&gt;50,"ปานกลาง",IF(C15&lt;50,"กำลังพัฒนา")))))</f>
        <v>ดี</v>
      </c>
    </row>
    <row r="15" spans="1:4" ht="20.25" x14ac:dyDescent="0.3">
      <c r="A15" s="33"/>
      <c r="B15" s="16" t="s">
        <v>14</v>
      </c>
      <c r="C15" s="32">
        <f>100*C14/C8</f>
        <v>75</v>
      </c>
      <c r="D15" s="33"/>
    </row>
  </sheetData>
  <mergeCells count="7">
    <mergeCell ref="D9:D13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FF0000"/>
  </sheetPr>
  <dimension ref="A1:E27"/>
  <sheetViews>
    <sheetView topLeftCell="A13" workbookViewId="0">
      <selection activeCell="G20" sqref="G20"/>
    </sheetView>
  </sheetViews>
  <sheetFormatPr defaultRowHeight="15" x14ac:dyDescent="0.25"/>
  <cols>
    <col min="1" max="1" width="5.375" style="23" customWidth="1"/>
    <col min="2" max="2" width="24.5" style="23" customWidth="1"/>
    <col min="3" max="3" width="10.625" style="23" customWidth="1"/>
    <col min="4" max="4" width="12" style="23" customWidth="1"/>
    <col min="5" max="5" width="26.875" style="23" customWidth="1"/>
    <col min="6" max="16384" width="9" style="23"/>
  </cols>
  <sheetData>
    <row r="1" spans="1:5" ht="20.25" x14ac:dyDescent="0.25">
      <c r="A1" s="79" t="s">
        <v>54</v>
      </c>
      <c r="B1" s="40"/>
      <c r="C1" s="40"/>
      <c r="D1" s="40"/>
      <c r="E1" s="40"/>
    </row>
    <row r="2" spans="1:5" ht="20.25" x14ac:dyDescent="0.25">
      <c r="A2" s="69"/>
      <c r="B2" s="69"/>
      <c r="C2" s="69"/>
      <c r="D2" s="69"/>
      <c r="E2" s="69"/>
    </row>
    <row r="3" spans="1:5" ht="20.25" x14ac:dyDescent="0.25">
      <c r="A3" s="76" t="s">
        <v>2</v>
      </c>
      <c r="B3" s="76"/>
      <c r="C3" s="76"/>
      <c r="D3" s="76"/>
      <c r="E3" s="76"/>
    </row>
    <row r="4" spans="1:5" ht="20.25" customHeight="1" x14ac:dyDescent="0.3">
      <c r="A4" s="72" t="s">
        <v>15</v>
      </c>
      <c r="B4" s="72" t="s">
        <v>19</v>
      </c>
      <c r="C4" s="26" t="s">
        <v>11</v>
      </c>
      <c r="D4" s="26" t="s">
        <v>23</v>
      </c>
      <c r="E4" s="72" t="s">
        <v>12</v>
      </c>
    </row>
    <row r="5" spans="1:5" ht="20.25" x14ac:dyDescent="0.3">
      <c r="A5" s="73"/>
      <c r="B5" s="73"/>
      <c r="C5" s="28">
        <v>5</v>
      </c>
      <c r="D5" s="28" t="s">
        <v>24</v>
      </c>
      <c r="E5" s="73"/>
    </row>
    <row r="6" spans="1:5" ht="23.25" customHeight="1" x14ac:dyDescent="0.3">
      <c r="A6" s="31">
        <v>1</v>
      </c>
      <c r="B6" s="12" t="s">
        <v>55</v>
      </c>
      <c r="C6" s="41">
        <f>สายชล4!$C$14</f>
        <v>3.25</v>
      </c>
      <c r="D6" s="3" t="str">
        <f>IF(C6&gt;=3,"1",IF(C6&lt;3,"0"))</f>
        <v>1</v>
      </c>
      <c r="E6" s="77" t="s">
        <v>53</v>
      </c>
    </row>
    <row r="7" spans="1:5" ht="23.25" customHeight="1" x14ac:dyDescent="0.3">
      <c r="A7" s="31">
        <v>2</v>
      </c>
      <c r="B7" s="12" t="s">
        <v>56</v>
      </c>
      <c r="C7" s="41">
        <f>กุลตรีญาร์4!$C$14</f>
        <v>3.75</v>
      </c>
      <c r="D7" s="33" t="str">
        <f t="shared" ref="D7:D17" si="0">IF(C7&gt;=3,"1",IF(C7&lt;3,"0"))</f>
        <v>1</v>
      </c>
      <c r="E7" s="78"/>
    </row>
    <row r="8" spans="1:5" ht="23.25" customHeight="1" x14ac:dyDescent="0.3">
      <c r="A8" s="31">
        <v>3</v>
      </c>
      <c r="B8" s="12" t="s">
        <v>57</v>
      </c>
      <c r="C8" s="41">
        <f>นิตยา4!$C$14</f>
        <v>3.75</v>
      </c>
      <c r="D8" s="33" t="str">
        <f t="shared" si="0"/>
        <v>1</v>
      </c>
      <c r="E8" s="78"/>
    </row>
    <row r="9" spans="1:5" ht="23.25" customHeight="1" x14ac:dyDescent="0.3">
      <c r="A9" s="31">
        <v>4</v>
      </c>
      <c r="B9" s="12" t="s">
        <v>58</v>
      </c>
      <c r="C9" s="41">
        <f>สิริมา4!$C$14</f>
        <v>4.25</v>
      </c>
      <c r="D9" s="33" t="str">
        <f t="shared" si="0"/>
        <v>1</v>
      </c>
      <c r="E9" s="78"/>
    </row>
    <row r="10" spans="1:5" ht="23.25" customHeight="1" x14ac:dyDescent="0.3">
      <c r="A10" s="31">
        <v>5</v>
      </c>
      <c r="B10" s="12" t="s">
        <v>59</v>
      </c>
      <c r="C10" s="41">
        <f>ประยงค์4!$C$14</f>
        <v>3.75</v>
      </c>
      <c r="D10" s="33" t="str">
        <f t="shared" si="0"/>
        <v>1</v>
      </c>
      <c r="E10" s="78"/>
    </row>
    <row r="11" spans="1:5" ht="23.25" customHeight="1" x14ac:dyDescent="0.3">
      <c r="A11" s="31">
        <v>6</v>
      </c>
      <c r="B11" s="12" t="s">
        <v>60</v>
      </c>
      <c r="C11" s="42">
        <f>น้ำฝน4!$C$14</f>
        <v>3.5</v>
      </c>
      <c r="D11" s="37" t="str">
        <f t="shared" si="0"/>
        <v>1</v>
      </c>
      <c r="E11" s="78"/>
    </row>
    <row r="12" spans="1:5" ht="23.25" customHeight="1" x14ac:dyDescent="0.55000000000000004">
      <c r="A12" s="43">
        <v>7</v>
      </c>
      <c r="B12" s="13" t="s">
        <v>61</v>
      </c>
      <c r="C12" s="44">
        <f>สมพล4!$C$14</f>
        <v>2.75</v>
      </c>
      <c r="D12" s="33" t="str">
        <f t="shared" si="0"/>
        <v>0</v>
      </c>
      <c r="E12" s="78"/>
    </row>
    <row r="13" spans="1:5" ht="23.25" customHeight="1" x14ac:dyDescent="0.3">
      <c r="A13" s="43">
        <v>8</v>
      </c>
      <c r="B13" s="12" t="s">
        <v>62</v>
      </c>
      <c r="C13" s="41">
        <f>พรประภา4!$C$14</f>
        <v>3.75</v>
      </c>
      <c r="D13" s="33" t="str">
        <f t="shared" si="0"/>
        <v>1</v>
      </c>
      <c r="E13" s="78"/>
    </row>
    <row r="14" spans="1:5" s="45" customFormat="1" ht="23.25" customHeight="1" x14ac:dyDescent="0.55000000000000004">
      <c r="A14" s="43">
        <v>9</v>
      </c>
      <c r="B14" s="13" t="s">
        <v>63</v>
      </c>
      <c r="C14" s="44">
        <f>ชนสิษฏ์4!$C$14</f>
        <v>2.75</v>
      </c>
      <c r="D14" s="33" t="str">
        <f t="shared" si="0"/>
        <v>0</v>
      </c>
      <c r="E14" s="78"/>
    </row>
    <row r="15" spans="1:5" s="45" customFormat="1" ht="23.25" customHeight="1" x14ac:dyDescent="0.55000000000000004">
      <c r="A15" s="43">
        <v>10</v>
      </c>
      <c r="B15" s="13" t="s">
        <v>64</v>
      </c>
      <c r="C15" s="44">
        <f>วิศรุต4!$C$14</f>
        <v>3.75</v>
      </c>
      <c r="D15" s="33" t="str">
        <f t="shared" si="0"/>
        <v>1</v>
      </c>
      <c r="E15" s="78"/>
    </row>
    <row r="16" spans="1:5" s="45" customFormat="1" ht="23.25" customHeight="1" x14ac:dyDescent="0.55000000000000004">
      <c r="A16" s="43">
        <v>11</v>
      </c>
      <c r="B16" s="13" t="s">
        <v>65</v>
      </c>
      <c r="C16" s="44">
        <f>ธณัฏฐสรณ์4!$C$14</f>
        <v>3.75</v>
      </c>
      <c r="D16" s="33" t="str">
        <f t="shared" si="0"/>
        <v>1</v>
      </c>
      <c r="E16" s="78"/>
    </row>
    <row r="17" spans="1:5" s="45" customFormat="1" ht="23.25" customHeight="1" x14ac:dyDescent="0.55000000000000004">
      <c r="A17" s="43">
        <v>12</v>
      </c>
      <c r="B17" s="13" t="s">
        <v>66</v>
      </c>
      <c r="C17" s="44">
        <f>จีรนันท์4!$C$14</f>
        <v>3.75</v>
      </c>
      <c r="D17" s="33" t="str">
        <f t="shared" si="0"/>
        <v>1</v>
      </c>
      <c r="E17" s="78"/>
    </row>
    <row r="18" spans="1:5" ht="23.25" customHeight="1" x14ac:dyDescent="0.25">
      <c r="A18" s="46"/>
      <c r="E18" s="78"/>
    </row>
    <row r="19" spans="1:5" ht="23.25" customHeight="1" x14ac:dyDescent="0.25">
      <c r="A19" s="46"/>
      <c r="E19" s="78"/>
    </row>
    <row r="20" spans="1:5" ht="23.25" customHeight="1" x14ac:dyDescent="0.25">
      <c r="A20" s="46"/>
      <c r="E20" s="78"/>
    </row>
    <row r="21" spans="1:5" ht="23.25" customHeight="1" x14ac:dyDescent="0.25">
      <c r="A21" s="47"/>
      <c r="B21" s="48"/>
      <c r="C21" s="48"/>
      <c r="D21" s="48"/>
      <c r="E21" s="49"/>
    </row>
    <row r="22" spans="1:5" ht="23.25" customHeight="1" x14ac:dyDescent="0.3">
      <c r="A22" s="50"/>
      <c r="B22" s="74" t="s">
        <v>20</v>
      </c>
      <c r="C22" s="75"/>
      <c r="D22" s="51">
        <f>(D6+D7+D8+D9+D10+D11+D12+D13+D14+D15+D16+D17)</f>
        <v>10</v>
      </c>
      <c r="E22" s="52"/>
    </row>
    <row r="23" spans="1:5" ht="23.25" customHeight="1" x14ac:dyDescent="0.3">
      <c r="A23" s="46"/>
      <c r="B23" s="74" t="s">
        <v>21</v>
      </c>
      <c r="C23" s="75"/>
      <c r="D23" s="3">
        <f>D22*100/12</f>
        <v>83.333333333333329</v>
      </c>
      <c r="E23" s="53"/>
    </row>
    <row r="24" spans="1:5" ht="23.25" customHeight="1" x14ac:dyDescent="0.3">
      <c r="A24" s="47"/>
      <c r="B24" s="74" t="s">
        <v>22</v>
      </c>
      <c r="C24" s="75"/>
      <c r="D24" s="34" t="str">
        <f>IF(D23&gt;=90,"ยอดเยี่ยม",IF(D23&gt;=80,"ดีเลิศ",IF(D23&gt;=70,"ดี",IF(D23&gt;=50,"ปานกลาง",IF(D23&lt;50,"กำลังพัฒนา")))))</f>
        <v>ดีเลิศ</v>
      </c>
      <c r="E24" s="49"/>
    </row>
    <row r="25" spans="1:5" ht="23.25" customHeight="1" x14ac:dyDescent="0.25"/>
    <row r="26" spans="1:5" ht="23.25" customHeight="1" x14ac:dyDescent="0.25"/>
    <row r="27" spans="1:5" ht="23.25" customHeight="1" x14ac:dyDescent="0.25"/>
  </sheetData>
  <mergeCells count="9">
    <mergeCell ref="B22:C22"/>
    <mergeCell ref="B23:C23"/>
    <mergeCell ref="B24:C24"/>
    <mergeCell ref="A2:E2"/>
    <mergeCell ref="A3:E3"/>
    <mergeCell ref="A4:A5"/>
    <mergeCell ref="B4:B5"/>
    <mergeCell ref="E4:E5"/>
    <mergeCell ref="E6:E2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6"/>
  <sheetViews>
    <sheetView workbookViewId="0">
      <selection activeCell="F8" sqref="F8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73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/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6"/>
  <sheetViews>
    <sheetView topLeftCell="A5" workbookViewId="0">
      <selection activeCell="F12" sqref="F12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74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6"/>
  <sheetViews>
    <sheetView topLeftCell="A4" workbookViewId="0">
      <selection activeCell="F11" sqref="F11"/>
    </sheetView>
  </sheetViews>
  <sheetFormatPr defaultRowHeight="15" x14ac:dyDescent="0.25"/>
  <cols>
    <col min="1" max="1" width="5.375" style="23" customWidth="1"/>
    <col min="2" max="2" width="35" style="23" customWidth="1"/>
    <col min="3" max="3" width="12" style="82" customWidth="1"/>
    <col min="4" max="4" width="26.875" style="23" customWidth="1"/>
    <col min="5" max="16384" width="9" style="23"/>
  </cols>
  <sheetData>
    <row r="1" spans="1:4" ht="20.25" x14ac:dyDescent="0.25">
      <c r="A1" s="69" t="s">
        <v>0</v>
      </c>
      <c r="B1" s="69"/>
      <c r="C1" s="69"/>
      <c r="D1" s="69"/>
    </row>
    <row r="2" spans="1:4" ht="20.25" x14ac:dyDescent="0.25">
      <c r="A2" s="69" t="s">
        <v>1</v>
      </c>
      <c r="B2" s="69"/>
      <c r="C2" s="69"/>
      <c r="D2" s="69"/>
    </row>
    <row r="3" spans="1:4" ht="20.25" x14ac:dyDescent="0.25">
      <c r="A3" s="70" t="s">
        <v>2</v>
      </c>
      <c r="B3" s="70"/>
      <c r="C3" s="70"/>
      <c r="D3" s="70"/>
    </row>
    <row r="4" spans="1:4" ht="20.25" x14ac:dyDescent="0.25">
      <c r="A4" s="22" t="s">
        <v>3</v>
      </c>
    </row>
    <row r="5" spans="1:4" ht="20.25" x14ac:dyDescent="0.25">
      <c r="A5" s="22" t="s">
        <v>4</v>
      </c>
    </row>
    <row r="6" spans="1:4" ht="20.25" x14ac:dyDescent="0.25">
      <c r="A6" s="24" t="s">
        <v>75</v>
      </c>
    </row>
    <row r="7" spans="1:4" ht="20.25" customHeight="1" x14ac:dyDescent="0.3">
      <c r="A7" s="71" t="s">
        <v>15</v>
      </c>
      <c r="B7" s="71" t="s">
        <v>16</v>
      </c>
      <c r="C7" s="26" t="s">
        <v>11</v>
      </c>
      <c r="D7" s="72" t="s">
        <v>12</v>
      </c>
    </row>
    <row r="8" spans="1:4" ht="20.25" x14ac:dyDescent="0.3">
      <c r="A8" s="71"/>
      <c r="B8" s="71"/>
      <c r="C8" s="28">
        <v>5</v>
      </c>
      <c r="D8" s="73"/>
    </row>
    <row r="9" spans="1:4" ht="23.25" customHeight="1" x14ac:dyDescent="0.3">
      <c r="A9" s="31">
        <v>1</v>
      </c>
      <c r="B9" s="16" t="s">
        <v>5</v>
      </c>
      <c r="C9" s="32">
        <v>5</v>
      </c>
      <c r="D9" s="67" t="s">
        <v>13</v>
      </c>
    </row>
    <row r="10" spans="1:4" ht="63" customHeight="1" x14ac:dyDescent="0.3">
      <c r="A10" s="31">
        <v>2</v>
      </c>
      <c r="B10" s="16" t="s">
        <v>6</v>
      </c>
      <c r="C10" s="32">
        <v>5</v>
      </c>
      <c r="D10" s="80"/>
    </row>
    <row r="11" spans="1:4" ht="49.5" customHeight="1" x14ac:dyDescent="0.3">
      <c r="A11" s="31">
        <v>3</v>
      </c>
      <c r="B11" s="16" t="s">
        <v>7</v>
      </c>
      <c r="C11" s="32">
        <v>5</v>
      </c>
      <c r="D11" s="80"/>
    </row>
    <row r="12" spans="1:4" ht="166.5" customHeight="1" x14ac:dyDescent="0.3">
      <c r="A12" s="31">
        <v>4</v>
      </c>
      <c r="B12" s="16" t="s">
        <v>8</v>
      </c>
      <c r="C12" s="32">
        <v>5</v>
      </c>
      <c r="D12" s="80"/>
    </row>
    <row r="13" spans="1:4" ht="52.5" customHeight="1" x14ac:dyDescent="0.3">
      <c r="A13" s="31">
        <v>5</v>
      </c>
      <c r="B13" s="16" t="s">
        <v>9</v>
      </c>
      <c r="C13" s="32">
        <v>5</v>
      </c>
      <c r="D13" s="80"/>
    </row>
    <row r="14" spans="1:4" ht="44.25" customHeight="1" x14ac:dyDescent="0.3">
      <c r="A14" s="31">
        <v>6</v>
      </c>
      <c r="B14" s="16" t="s">
        <v>10</v>
      </c>
      <c r="C14" s="26">
        <v>5</v>
      </c>
      <c r="D14" s="73"/>
    </row>
    <row r="15" spans="1:4" ht="20.25" x14ac:dyDescent="0.3">
      <c r="A15" s="33"/>
      <c r="B15" s="33" t="s">
        <v>17</v>
      </c>
      <c r="C15" s="32">
        <f>AVERAGE(C9:C14)</f>
        <v>5</v>
      </c>
      <c r="D15" s="81" t="str">
        <f>IF(C16&gt;=90,"ยอดเยี่ยม",IF(C16&gt;80,"ดีเลิศ",IF(C16&gt;70,"ดี",IF(C16&gt;50,"ปานกลาง",IF(C16&lt;50,"กำลังพัฒนา")))))</f>
        <v>ยอดเยี่ยม</v>
      </c>
    </row>
    <row r="16" spans="1:4" ht="20.25" x14ac:dyDescent="0.3">
      <c r="A16" s="33"/>
      <c r="B16" s="16" t="s">
        <v>14</v>
      </c>
      <c r="C16" s="32">
        <f>100*C15/C8</f>
        <v>100</v>
      </c>
      <c r="D16" s="33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65</vt:i4>
      </vt:variant>
    </vt:vector>
  </HeadingPairs>
  <TitlesOfParts>
    <vt:vector size="65" baseType="lpstr">
      <vt:lpstr>สายชล</vt:lpstr>
      <vt:lpstr>กุลตรีญาร์</vt:lpstr>
      <vt:lpstr>นิตยา</vt:lpstr>
      <vt:lpstr>สิริมา</vt:lpstr>
      <vt:lpstr>ประยงค์</vt:lpstr>
      <vt:lpstr>น้ำฝน</vt:lpstr>
      <vt:lpstr>สมพล</vt:lpstr>
      <vt:lpstr>พรประภา</vt:lpstr>
      <vt:lpstr>ชนสิษฎ์</vt:lpstr>
      <vt:lpstr>วิศรุต</vt:lpstr>
      <vt:lpstr>ธณัฏฐสรณ์</vt:lpstr>
      <vt:lpstr>จีรนันท์</vt:lpstr>
      <vt:lpstr>สรุป 3.1</vt:lpstr>
      <vt:lpstr>สายชล1</vt:lpstr>
      <vt:lpstr>กุลตรีญาร์1</vt:lpstr>
      <vt:lpstr>นิตยา1</vt:lpstr>
      <vt:lpstr>สิริมา1</vt:lpstr>
      <vt:lpstr>ประยงค์1</vt:lpstr>
      <vt:lpstr>น้ำฝน1</vt:lpstr>
      <vt:lpstr>สมพล1</vt:lpstr>
      <vt:lpstr>พรประภา1</vt:lpstr>
      <vt:lpstr>ชนสิษฎ์1</vt:lpstr>
      <vt:lpstr>วิศรุต1</vt:lpstr>
      <vt:lpstr>ธณัฏฐสรณ์1</vt:lpstr>
      <vt:lpstr>จีรนันท์1</vt:lpstr>
      <vt:lpstr>สรุป3.2</vt:lpstr>
      <vt:lpstr>สายชล2</vt:lpstr>
      <vt:lpstr>กุลตรีญาร์2</vt:lpstr>
      <vt:lpstr>นิตยา2</vt:lpstr>
      <vt:lpstr>สิริมา2</vt:lpstr>
      <vt:lpstr>ประยงค์2</vt:lpstr>
      <vt:lpstr>น้ำฝน2</vt:lpstr>
      <vt:lpstr>สมพล2</vt:lpstr>
      <vt:lpstr>พรประภา2</vt:lpstr>
      <vt:lpstr>ชนสิษฏ์2</vt:lpstr>
      <vt:lpstr>วิศรุต2</vt:lpstr>
      <vt:lpstr>ธณัฏฐสรณ์2</vt:lpstr>
      <vt:lpstr>จีรนันท์2</vt:lpstr>
      <vt:lpstr>สรุป3.3</vt:lpstr>
      <vt:lpstr>สายชล3</vt:lpstr>
      <vt:lpstr>กุลตรีญาร์3</vt:lpstr>
      <vt:lpstr>นิตยา3</vt:lpstr>
      <vt:lpstr>สิริมา3</vt:lpstr>
      <vt:lpstr>ประยงค์3</vt:lpstr>
      <vt:lpstr>น้ำฝน3</vt:lpstr>
      <vt:lpstr>สมพล3</vt:lpstr>
      <vt:lpstr>พรประภา3</vt:lpstr>
      <vt:lpstr>ชนสิษฎ์3</vt:lpstr>
      <vt:lpstr>วิศรุต3</vt:lpstr>
      <vt:lpstr>ธณัฏฐสรณ์3</vt:lpstr>
      <vt:lpstr>จีรนันท์3</vt:lpstr>
      <vt:lpstr>สรุป3.4</vt:lpstr>
      <vt:lpstr>สายชล4</vt:lpstr>
      <vt:lpstr>กุลตรีญาร์4</vt:lpstr>
      <vt:lpstr>นิตยา4</vt:lpstr>
      <vt:lpstr>สิริมา4</vt:lpstr>
      <vt:lpstr>ประยงค์4</vt:lpstr>
      <vt:lpstr>น้ำฝน4</vt:lpstr>
      <vt:lpstr>สมพล4</vt:lpstr>
      <vt:lpstr>พรประภา4</vt:lpstr>
      <vt:lpstr>ชนสิษฏ์4</vt:lpstr>
      <vt:lpstr>วิศรุต4</vt:lpstr>
      <vt:lpstr>ธณัฏฐสรณ์4</vt:lpstr>
      <vt:lpstr>จีรนันท์4</vt:lpstr>
      <vt:lpstr>สรุป3.5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Jeeranan65</cp:lastModifiedBy>
  <cp:lastPrinted>2023-01-25T08:56:08Z</cp:lastPrinted>
  <dcterms:created xsi:type="dcterms:W3CDTF">2023-01-25T08:32:14Z</dcterms:created>
  <dcterms:modified xsi:type="dcterms:W3CDTF">2024-08-23T05:22:09Z</dcterms:modified>
</cp:coreProperties>
</file>