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04" yWindow="60" windowWidth="12504" windowHeight="7332" firstSheet="1" activeTab="1"/>
  </bookViews>
  <sheets>
    <sheet name="ตารางจัดสรร" sheetId="3" r:id="rId1"/>
    <sheet name="Sheet2" sheetId="8" r:id="rId2"/>
  </sheets>
  <externalReferences>
    <externalReference r:id="rId3"/>
  </externalReferences>
  <definedNames>
    <definedName name="_xlnm.Print_Titles" localSheetId="0">ตารางจัดสรร!$1:$4</definedName>
  </definedNames>
  <calcPr calcId="145621"/>
</workbook>
</file>

<file path=xl/calcChain.xml><?xml version="1.0" encoding="utf-8"?>
<calcChain xmlns="http://schemas.openxmlformats.org/spreadsheetml/2006/main">
  <c r="E62" i="8" l="1"/>
  <c r="E50" i="8"/>
  <c r="D50" i="8"/>
  <c r="D41" i="8"/>
  <c r="E37" i="8"/>
  <c r="E33" i="8"/>
  <c r="E26" i="8"/>
  <c r="E19" i="8"/>
  <c r="E13" i="8"/>
  <c r="D6" i="8"/>
  <c r="E4" i="8"/>
  <c r="E93" i="3"/>
  <c r="F93" i="3"/>
  <c r="G93" i="3"/>
  <c r="E84" i="3"/>
  <c r="F84" i="3"/>
  <c r="G84" i="3"/>
  <c r="E6" i="3"/>
  <c r="G6" i="3"/>
  <c r="D6" i="3"/>
  <c r="E108" i="3"/>
  <c r="F108" i="3"/>
  <c r="G108" i="3"/>
  <c r="E167" i="3"/>
  <c r="F167" i="3"/>
  <c r="G167" i="3"/>
  <c r="F153" i="3"/>
  <c r="G153" i="3"/>
  <c r="F147" i="3"/>
  <c r="G147" i="3"/>
  <c r="E135" i="3"/>
  <c r="E124" i="3"/>
  <c r="F124" i="3"/>
  <c r="G124" i="3"/>
  <c r="D124" i="3"/>
  <c r="F115" i="3"/>
  <c r="G115" i="3"/>
  <c r="E102" i="3"/>
  <c r="D102" i="3"/>
  <c r="E76" i="3"/>
  <c r="F76" i="3"/>
  <c r="G76" i="3"/>
  <c r="D76" i="3"/>
  <c r="E57" i="3"/>
  <c r="F57" i="3"/>
  <c r="G57" i="3"/>
  <c r="D57" i="3"/>
  <c r="E52" i="3"/>
  <c r="F52" i="3"/>
  <c r="G52" i="3"/>
  <c r="D52" i="3"/>
  <c r="G25" i="3"/>
  <c r="H90" i="3"/>
  <c r="H27" i="3"/>
  <c r="H28" i="3"/>
  <c r="H29" i="3"/>
  <c r="H35" i="3"/>
  <c r="H36" i="3"/>
  <c r="H37" i="3"/>
  <c r="H38" i="3"/>
  <c r="H41" i="3"/>
  <c r="H43" i="3"/>
  <c r="H44" i="3"/>
  <c r="H45" i="3"/>
  <c r="H46" i="3"/>
  <c r="H47" i="3"/>
  <c r="H48" i="3"/>
  <c r="H49" i="3"/>
  <c r="H50" i="3"/>
  <c r="H51" i="3"/>
  <c r="H53" i="3"/>
  <c r="H54" i="3"/>
  <c r="H55" i="3"/>
  <c r="H56" i="3"/>
  <c r="H52" i="3" s="1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7" i="3"/>
  <c r="H78" i="3"/>
  <c r="H76" i="3" s="1"/>
  <c r="H79" i="3"/>
  <c r="H80" i="3"/>
  <c r="H81" i="3"/>
  <c r="H82" i="3"/>
  <c r="H85" i="3"/>
  <c r="H86" i="3"/>
  <c r="H87" i="3"/>
  <c r="H88" i="3"/>
  <c r="H89" i="3"/>
  <c r="H91" i="3"/>
  <c r="H92" i="3"/>
  <c r="H94" i="3"/>
  <c r="H93" i="3" s="1"/>
  <c r="H95" i="3"/>
  <c r="H96" i="3"/>
  <c r="H97" i="3"/>
  <c r="H98" i="3"/>
  <c r="H99" i="3"/>
  <c r="H100" i="3"/>
  <c r="H101" i="3"/>
  <c r="H104" i="3"/>
  <c r="H105" i="3"/>
  <c r="H106" i="3"/>
  <c r="H107" i="3"/>
  <c r="H109" i="3"/>
  <c r="H110" i="3"/>
  <c r="H111" i="3"/>
  <c r="H112" i="3"/>
  <c r="H113" i="3"/>
  <c r="H114" i="3"/>
  <c r="H117" i="3"/>
  <c r="H118" i="3"/>
  <c r="H119" i="3"/>
  <c r="H120" i="3"/>
  <c r="H121" i="3"/>
  <c r="H122" i="3"/>
  <c r="H123" i="3"/>
  <c r="H125" i="3"/>
  <c r="H124" i="3" s="1"/>
  <c r="H126" i="3"/>
  <c r="H127" i="3"/>
  <c r="H128" i="3"/>
  <c r="H129" i="3"/>
  <c r="H130" i="3"/>
  <c r="H131" i="3"/>
  <c r="H132" i="3"/>
  <c r="H133" i="3"/>
  <c r="H134" i="3"/>
  <c r="H137" i="3"/>
  <c r="H138" i="3"/>
  <c r="H139" i="3"/>
  <c r="H140" i="3"/>
  <c r="H141" i="3"/>
  <c r="H142" i="3"/>
  <c r="H143" i="3"/>
  <c r="H144" i="3"/>
  <c r="H145" i="3"/>
  <c r="H146" i="3"/>
  <c r="H149" i="3"/>
  <c r="H150" i="3"/>
  <c r="H151" i="3"/>
  <c r="H152" i="3"/>
  <c r="H154" i="3"/>
  <c r="H155" i="3"/>
  <c r="H156" i="3"/>
  <c r="H157" i="3"/>
  <c r="H158" i="3"/>
  <c r="H159" i="3"/>
  <c r="H161" i="3"/>
  <c r="H162" i="3"/>
  <c r="H163" i="3"/>
  <c r="H164" i="3"/>
  <c r="H165" i="3"/>
  <c r="H166" i="3"/>
  <c r="H168" i="3"/>
  <c r="H167" i="3" s="1"/>
  <c r="H169" i="3"/>
  <c r="H170" i="3"/>
  <c r="H171" i="3"/>
  <c r="H172" i="3"/>
  <c r="H173" i="3"/>
  <c r="H22" i="3"/>
  <c r="H21" i="3"/>
  <c r="H14" i="3"/>
  <c r="H15" i="3"/>
  <c r="H16" i="3"/>
  <c r="H17" i="3"/>
  <c r="H13" i="3"/>
  <c r="H9" i="3"/>
  <c r="H10" i="3"/>
  <c r="H11" i="3"/>
  <c r="H8" i="3"/>
  <c r="K8" i="3" s="1"/>
  <c r="F20" i="3"/>
  <c r="F12" i="3"/>
  <c r="H12" i="3" s="1"/>
  <c r="D168" i="3"/>
  <c r="D167" i="3" s="1"/>
  <c r="D160" i="3"/>
  <c r="D154" i="3"/>
  <c r="D153" i="3" s="1"/>
  <c r="D148" i="3"/>
  <c r="D147" i="3" s="1"/>
  <c r="D135" i="3"/>
  <c r="D116" i="3"/>
  <c r="D115" i="3" s="1"/>
  <c r="D108" i="3"/>
  <c r="D93" i="3"/>
  <c r="D84" i="3"/>
  <c r="D42" i="3"/>
  <c r="D39" i="3" s="1"/>
  <c r="D26" i="3"/>
  <c r="D25" i="3" s="1"/>
  <c r="L27" i="3"/>
  <c r="M81" i="3"/>
  <c r="M80" i="3"/>
  <c r="E160" i="3"/>
  <c r="E153" i="3" s="1"/>
  <c r="E116" i="3"/>
  <c r="E115" i="3" s="1"/>
  <c r="H19" i="3"/>
  <c r="F6" i="3" l="1"/>
  <c r="G83" i="3"/>
  <c r="H57" i="3"/>
  <c r="H84" i="3"/>
  <c r="D52" i="8"/>
  <c r="E41" i="8"/>
  <c r="E52" i="8" s="1"/>
  <c r="E56" i="8" s="1"/>
  <c r="H108" i="3"/>
  <c r="H160" i="3"/>
  <c r="H153" i="3" s="1"/>
  <c r="H116" i="3"/>
  <c r="H115" i="3" s="1"/>
  <c r="H24" i="3"/>
  <c r="H6" i="3" s="1"/>
  <c r="D83" i="3"/>
  <c r="M82" i="3"/>
  <c r="M83" i="3" s="1"/>
  <c r="E26" i="3"/>
  <c r="H26" i="3" l="1"/>
  <c r="E25" i="3"/>
  <c r="D174" i="3"/>
  <c r="H34" i="3" l="1"/>
  <c r="H33" i="3"/>
  <c r="H32" i="3"/>
  <c r="H31" i="3"/>
  <c r="G135" i="3"/>
  <c r="F135" i="3" l="1"/>
  <c r="H136" i="3"/>
  <c r="H135" i="3" s="1"/>
  <c r="G103" i="3"/>
  <c r="G102" i="3" s="1"/>
  <c r="F103" i="3"/>
  <c r="E148" i="3"/>
  <c r="E42" i="3"/>
  <c r="G40" i="3"/>
  <c r="G39" i="3" s="1"/>
  <c r="F40" i="3"/>
  <c r="F83" i="3"/>
  <c r="H42" i="3" l="1"/>
  <c r="H39" i="3" s="1"/>
  <c r="E39" i="3"/>
  <c r="F39" i="3"/>
  <c r="H40" i="3"/>
  <c r="F102" i="3"/>
  <c r="H103" i="3"/>
  <c r="H102" i="3" s="1"/>
  <c r="H83" i="3"/>
  <c r="E83" i="3"/>
  <c r="H148" i="3"/>
  <c r="H147" i="3" s="1"/>
  <c r="E147" i="3"/>
  <c r="G174" i="3"/>
  <c r="F30" i="3"/>
  <c r="F25" i="3" l="1"/>
  <c r="H30" i="3"/>
  <c r="H25" i="3" s="1"/>
  <c r="E174" i="3"/>
  <c r="F174" i="3" l="1"/>
  <c r="H174" i="3" s="1"/>
  <c r="E180" i="3" l="1"/>
  <c r="D180" i="3" l="1"/>
  <c r="D182" i="3" s="1"/>
  <c r="E182" i="3"/>
</calcChain>
</file>

<file path=xl/sharedStrings.xml><?xml version="1.0" encoding="utf-8"?>
<sst xmlns="http://schemas.openxmlformats.org/spreadsheetml/2006/main" count="217" uniqueCount="208">
  <si>
    <t>กลยุทธ์ ( โครงการหลัก )</t>
  </si>
  <si>
    <t>โครงการ/กิจกรรม</t>
  </si>
  <si>
    <t>งบประมาณ</t>
  </si>
  <si>
    <t>ผู้รับผิดชอบ</t>
  </si>
  <si>
    <t>โครงสร้างนิติบุคคล</t>
  </si>
  <si>
    <t>๑. ด้านการบริหารวิชาการ</t>
  </si>
  <si>
    <t>วิชาการ</t>
  </si>
  <si>
    <t>กิจกรรมเยี่ยมบ้านนักเรียน</t>
  </si>
  <si>
    <t>กิจกรรมศึกษาดูงาน</t>
  </si>
  <si>
    <t>โครงการยกระดับผลสัมฤทธิ์ทางการเรียน</t>
  </si>
  <si>
    <t>กิจกรรมส่งเสริมการแข่งขันด้านดนตรีและนาฎศิลป์</t>
  </si>
  <si>
    <t>กิจกรรมกีฬาภายใน</t>
  </si>
  <si>
    <t>กิจกรรมกีฬาหน่วยงานต้นสังกัด เช่น สพม. สพฐ</t>
  </si>
  <si>
    <t>เรียนฟรี</t>
  </si>
  <si>
    <t>อื่นๆ</t>
  </si>
  <si>
    <t>รวม</t>
  </si>
  <si>
    <t xml:space="preserve">      ด้านดนตรีและนาฎศิลป์</t>
  </si>
  <si>
    <t>เงินอุดหนุน</t>
  </si>
  <si>
    <t>กิจกรรมกีฬานักเรียนจังหวัดศรีสะเกษ</t>
  </si>
  <si>
    <t>กิจกรรมรำลึกถึงสุนทรภู</t>
  </si>
  <si>
    <t>กิจกรรมรักการอ่าน</t>
  </si>
  <si>
    <t>กิจกรรมรักษ์ภาษา</t>
  </si>
  <si>
    <t>กิจกรรมวันภาษาไทยแห่งชาติ</t>
  </si>
  <si>
    <t>กิจกรรมจัดซื้อพัสดุ ซ่อมแซม ครุภัณฑ์ดนตรี ศิลปะ นาฎศิลป์</t>
  </si>
  <si>
    <t>งานอาคารสถานที่</t>
  </si>
  <si>
    <t>งานอนามัย</t>
  </si>
  <si>
    <t>งานโภชนาการ</t>
  </si>
  <si>
    <t>งานโสตทัศนูปกรณ์</t>
  </si>
  <si>
    <t>งานห้องสมุด</t>
  </si>
  <si>
    <t>งานสาธารณูปโภค</t>
  </si>
  <si>
    <t>งานยานพาหนะ</t>
  </si>
  <si>
    <t>งานสำนักงาน</t>
  </si>
  <si>
    <t>ฝ่ายวิชาการ</t>
  </si>
  <si>
    <t>2.จัดทำแผนพัฒนาการจัดการศึกษา</t>
  </si>
  <si>
    <t>3.จัดระบบบริหารและสารสนเทศ</t>
  </si>
  <si>
    <t>4.ดำเนินงานตามแผนพัฒนา</t>
  </si>
  <si>
    <t>5.จัดให้มีการติดตามตรวจสอบคุณภาพการศึกษา</t>
  </si>
  <si>
    <t>6.จัดให้มีการประเมินคุณภาพภายในตามมาตรฐาน</t>
  </si>
  <si>
    <t>8.จัดให้มีการพัฒนาคุณภาพการศึกษาอย่างต่อเนื่อง</t>
  </si>
  <si>
    <t>1.กำหนดมาตรฐานการศึกษาของสถานศึกษา</t>
  </si>
  <si>
    <t>7.จัดทำรายงานประจำปี</t>
  </si>
  <si>
    <t xml:space="preserve">โครงการพัฒนาระบบงานแผนงาน </t>
  </si>
  <si>
    <t>ฝ่ายแผนงานและประกันคุณภาพ</t>
  </si>
  <si>
    <t>ฝ่ายบริการและอาคารสถานที่</t>
  </si>
  <si>
    <t>กลุ่มสาระฯสุขศึกษาและพลศึกษา</t>
  </si>
  <si>
    <t>กลุ่มสาระฯสังคมศึกษา</t>
  </si>
  <si>
    <t>กลุ่มสาระฯวิทยาศาสตร์</t>
  </si>
  <si>
    <t>ฝ่ายการเงินและพัสดุ</t>
  </si>
  <si>
    <t>ฝ่ายภาคีเครือข่าย</t>
  </si>
  <si>
    <t>ฝ่ายกิจการนักเรียน</t>
  </si>
  <si>
    <t>กลุ่มสาระฯภาษาไทย</t>
  </si>
  <si>
    <t>กลุ่มสาระฯคณิตศาสตร์</t>
  </si>
  <si>
    <t>กลุ่มสาระฯศิลปะ</t>
  </si>
  <si>
    <t>กลุ่มสาระฯ ภาษาต่างประเทศ</t>
  </si>
  <si>
    <t>รวมทั้งสิ้น</t>
  </si>
  <si>
    <t>กิจกรรมพัฒนาห้องคณิตศาสตร์</t>
  </si>
  <si>
    <t>ดุลงบประมาณ</t>
  </si>
  <si>
    <t>โครงการเรียนฟรี ๑๕ ปี</t>
  </si>
  <si>
    <t>หนังสือเรียน</t>
  </si>
  <si>
    <t>เครื่องแบบนักเรียน</t>
  </si>
  <si>
    <t>อุปกรณ์การเรียน</t>
  </si>
  <si>
    <t>กิจกรรมพัฒนาผู้เรียน</t>
  </si>
  <si>
    <t>ฝ่ายบริหารงานบุคคล</t>
  </si>
  <si>
    <t>กิจกรรมบำรุงขวัญและกำลังใจ</t>
  </si>
  <si>
    <t>กิจกรรมทัศนศึกษาดูงาน</t>
  </si>
  <si>
    <t>โครงการพัฒนาการบริหารงานบุคคล</t>
  </si>
  <si>
    <t>พัสดุและครุภัณฑ์ฝ่ายบริหารงานบุคคล</t>
  </si>
  <si>
    <t>งบที่ได้รับอนุมัติ</t>
  </si>
  <si>
    <t>จำนวนเงิน</t>
  </si>
  <si>
    <t>กลุ่มสาระฯ การงานพื้นฐานอาชีพ</t>
  </si>
  <si>
    <t>กิจกรรมส่งเสริมทักษะทางวิชาการ</t>
  </si>
  <si>
    <t>โครงการพัฒนาคุณธรรมจริยธรรมนักเรียน</t>
  </si>
  <si>
    <t>กิจกรรมค่ายคุณธรรม</t>
  </si>
  <si>
    <t>กิจกรรมหน้าเสาธง</t>
  </si>
  <si>
    <t>กิจกรรมยกย่องชมเชย</t>
  </si>
  <si>
    <t>โครงการระบบดูแลช่วยเหลือนักเรียน</t>
  </si>
  <si>
    <t>ส่งเสริมและพัฒนาคุณภาพนักเรียน</t>
  </si>
  <si>
    <t>กิจกรรมสภานักเรียน</t>
  </si>
  <si>
    <t>โครงการโรงเรียนสีขาว</t>
  </si>
  <si>
    <t>กิจกรรมรณรงค์ป้องกันสิ่งเสพติด</t>
  </si>
  <si>
    <t>กิจกรรม to be number one</t>
  </si>
  <si>
    <t>การอุตสาหกรรม</t>
  </si>
  <si>
    <t>คหกรรม</t>
  </si>
  <si>
    <t>คอมพิวเตอร์</t>
  </si>
  <si>
    <t>กิจกรรมประชุมผู้ปกครอง</t>
  </si>
  <si>
    <t>โครงการส่งเสริมและพัฒนางานภาคีเครือข่าย</t>
  </si>
  <si>
    <t>กิจกรรมประชุมกรรมการสถานศึกษา</t>
  </si>
  <si>
    <t>จำนวน</t>
  </si>
  <si>
    <t>การพัฒนางานฝ่าย</t>
  </si>
  <si>
    <t>กิจกรรมเด็กดี v - Star</t>
  </si>
  <si>
    <t>กิจกรรมวันสำคัญทางศาสนา</t>
  </si>
  <si>
    <t>กิจกรรมธรรมสัญจร</t>
  </si>
  <si>
    <t>กิจกรรมส่งเสริมเสริมเอกลักษณ์โรงเรียน</t>
  </si>
  <si>
    <t>กิจกรรมตักบาตรประจำเดือน</t>
  </si>
  <si>
    <t>กิจกรรมวันสถาปนาโรงเรียน</t>
  </si>
  <si>
    <t>กิจกรรมพัฒนากลุ่มสาระ</t>
  </si>
  <si>
    <t xml:space="preserve">1)      กิจกรรมการวางแผนพัฒนาโรงเรียน </t>
  </si>
  <si>
    <t>2)      กิจกรรมพัฒนาการจัดองค์กร</t>
  </si>
  <si>
    <t>3)      กิจกรรมพัฒนาระบบการคำนวณต้นทุนผลผลิต</t>
  </si>
  <si>
    <t>4)      กิจกรรมพัฒนาระบบควบคุมภายใน</t>
  </si>
  <si>
    <t>5)      กิจกรรมพัฒนาระบบงานรับนักเรียน</t>
  </si>
  <si>
    <t>โครงการพัฒนางานฝ่ายการเงินและพัสดุ</t>
  </si>
  <si>
    <t>โครงการพัฒนาอาคารอาคารสถานที่และภูมิทัศน์</t>
  </si>
  <si>
    <t>โครงการพัฒนางานบริการและอาคารสถานที่</t>
  </si>
  <si>
    <t>โครงการประกันคุณภาพการศึกษาภายในสถานศึกษา</t>
  </si>
  <si>
    <t>โครงการส่งเสริมและพัฒนาการเรียนรู้กลุ่มสาระฯภาษาไทย</t>
  </si>
  <si>
    <t>โครงการส่งเสริมและพัฒนาการเรียนรู้กลุ่มสาระฯคณิตศาสตร์</t>
  </si>
  <si>
    <t>โครงการส่งเสริมและพัฒนาการเรียนรู้กลุ่มสาระฯวิทยาศาสตร์</t>
  </si>
  <si>
    <t>โครงการส่งเสริมและพัฒนาการเรียนรู้กลุ่มสาระฯสังคมศึกษา</t>
  </si>
  <si>
    <t>โครงการส่งเสริมความสามารถด้านกีฬาและนันทนาการ</t>
  </si>
  <si>
    <t>จัดงานคริสต์มาส</t>
  </si>
  <si>
    <t>จัดค่ายภาษาอังกฤษ</t>
  </si>
  <si>
    <t>กิจกรรมสื่อและอุปกรณ์</t>
  </si>
  <si>
    <t>กิจกรรมอาเซียนศึกษา</t>
  </si>
  <si>
    <t xml:space="preserve"> โครงการโครงการส่งเสริมและพัฒนาการเรียนรู้ ภาษาต่างประเทศ</t>
  </si>
  <si>
    <t>( จำแนกตามฝ่ายและกลุ่มสาระและโครงการ )</t>
  </si>
  <si>
    <t>โครงการประกวดครูผู้สอนดีเด่น</t>
  </si>
  <si>
    <t>โครงการพัฒนาหลักสูตรสถานศึกษา</t>
  </si>
  <si>
    <t>โครงการทีมเก่งหัวใจแกร่ง</t>
  </si>
  <si>
    <t>โครงการเพชรเขื่อนช้าง</t>
  </si>
  <si>
    <t>โครงการพัฒนาสื่อและนวัตกรรมทางการเรียนการสอน</t>
  </si>
  <si>
    <t>โครงการแข่งทักษะทางวิชาการ</t>
  </si>
  <si>
    <t>ค่ายดาราศาสตร์</t>
  </si>
  <si>
    <t>สัปดาห์วิทยาศาสตร์</t>
  </si>
  <si>
    <t>อบรมสัมนาและศึกษาดูงานตามแนวปรัญญาเศรฐกิจพอเพียง</t>
  </si>
  <si>
    <t>กิจกรรม หนึ่งคนหนึ่งต้นยางพารา</t>
  </si>
  <si>
    <t>กิจกรรมเกษตรทฤษฎีใหม่</t>
  </si>
  <si>
    <t>กิจกรรมฐานพอเพียง</t>
  </si>
  <si>
    <t>โครงการส่งเสริมการศึกษาตามแนวปรัญญาเศรษฐกิจพอเพียง</t>
  </si>
  <si>
    <t>แข่งขันทักษะภาษาอังกฤษ</t>
  </si>
  <si>
    <t>กิจกรรมพัฒนการเกษตร</t>
  </si>
  <si>
    <t>อัตรา</t>
  </si>
  <si>
    <t>รวมต่อเดือน</t>
  </si>
  <si>
    <t>รวมต่อปี</t>
  </si>
  <si>
    <t>ต่อเดือน</t>
  </si>
  <si>
    <t>ต่อปี</t>
  </si>
  <si>
    <t>งบที่ขอ</t>
  </si>
  <si>
    <t>อนุมัติ</t>
  </si>
  <si>
    <t>กิจกรรมพัฒนางานฝ่าย</t>
  </si>
  <si>
    <t>วันสำคัญเช่น วันพ่อ วันแม่</t>
  </si>
  <si>
    <t>โครงการส่งเสริมกิจกรรมสภานักเรียน</t>
  </si>
  <si>
    <t>วันไหว้ครู</t>
  </si>
  <si>
    <t>กิจกรรมค่ายดนตรี ศิลปะ นาฎศิลป์</t>
  </si>
  <si>
    <t>โครงการพัฒนากลุ่มสาระฯ การงานอาชีพ</t>
  </si>
  <si>
    <t>โครงการพัฒนาสำนักงานฝ่าย</t>
  </si>
  <si>
    <t xml:space="preserve"> โครงการส่งเสริมและพัฒนาการเรียนรู้ ศิลปะ ด้านดนตรี</t>
  </si>
  <si>
    <t>ที่</t>
  </si>
  <si>
    <t>6)      กิจกรรมพัฒนาระบบงานข้อมูลสารสนเทศ</t>
  </si>
  <si>
    <t>7)      กิจกรรมระบบงานธุรการและพัสดุฝ่ายแผนงาน</t>
  </si>
  <si>
    <t>กิจกรรม</t>
  </si>
  <si>
    <t>พัสดุและครุภัณฑ์กลุ่มสาระ</t>
  </si>
  <si>
    <t>งบประมาณที่ใช้ได้</t>
  </si>
  <si>
    <t>โครงการอัจฉริยภาพ ๕ กลุ่มสาระ</t>
  </si>
  <si>
    <t>โครงการสัปดาห์ห้องสมุด</t>
  </si>
  <si>
    <t>โครงการยอดนักอ่าน</t>
  </si>
  <si>
    <t>โครงการหนึ่งกลุมสาระหนึ่งนวัตกรรม</t>
  </si>
  <si>
    <t>โครงการพัฒนาเทคโนโลยีและสารสนเทศ</t>
  </si>
  <si>
    <t>โครงการปรับปรุงพัฒนาห้องสมุด</t>
  </si>
  <si>
    <t>โครงการพัฒนาสารสนเทศห้องสมุด</t>
  </si>
  <si>
    <t>โครงการซื้อหนังสือ(ตำราใหม่)</t>
  </si>
  <si>
    <t>โครงการสำนักงานในฝัน</t>
  </si>
  <si>
    <t>โครงการพัฒนาสารสนเทศฝ่ายวิชาการ</t>
  </si>
  <si>
    <t>กิจกรรมยกระดับผลสัมฤทธิ์ทางการเรียน</t>
  </si>
  <si>
    <t>กิจกรรมพัฒนาครูและบุคลากร(อบรม/สัมมนา)</t>
  </si>
  <si>
    <t>ปรับปรุงสำนักงานงานบุคคล</t>
  </si>
  <si>
    <t>พัสดุและครุภัณฑ์กลุ่มสาระ(อุปกรณ์กีฬา)</t>
  </si>
  <si>
    <t>โครงการ วาย ซี</t>
  </si>
  <si>
    <t>พัฒนากลุ่มสาระวิทยาศาสตร์</t>
  </si>
  <si>
    <t>การจัดสรรงบประมาณ พ.ศ. 2558</t>
  </si>
  <si>
    <t>ฝ่าย/กลุ่มสาระ</t>
  </si>
  <si>
    <t>งบที่ขอตั้ง</t>
  </si>
  <si>
    <t>โครงการแข่งขันทักษะทางวิชาการ</t>
  </si>
  <si>
    <t>บริการอาคารสถานที่</t>
  </si>
  <si>
    <t>ธุรการการเงิน</t>
  </si>
  <si>
    <t>โครงการพัฒนาห้องโสตทัศนูปกรณ์</t>
  </si>
  <si>
    <t>บริหารงานบุคคล</t>
  </si>
  <si>
    <t>กิจการนักเรียน</t>
  </si>
  <si>
    <t>แผนงานและประกันคุณภาพ</t>
  </si>
  <si>
    <t>โครงการของฝ่ายกิจการนักเรียน</t>
  </si>
  <si>
    <t>รวมงบประมาณฝ่าย</t>
  </si>
  <si>
    <t>รวมงบประมาณทั้งสิ้น</t>
  </si>
  <si>
    <t>เฉพาะฝ่าย(ไม่รวมงบจัดให้)</t>
  </si>
  <si>
    <t>รวบงบประมาณกลุ่มสาระ</t>
  </si>
  <si>
    <t>โครงการพัฒนาและส่งเสริมการเรียนรู้กลุ่มสาระฯภาษาไทย</t>
  </si>
  <si>
    <t>โครงการพัฒนาและส่งเสริมการเรียนรู้กลุ่มสาระฯคณิตศาสตร์</t>
  </si>
  <si>
    <t>โครงการพัฒนาและส่งเสริมการเรียนรู้กลุ่มสาระฯวิทยาศาสตร์</t>
  </si>
  <si>
    <t>โครงการพัฒนาและส่งเสริมการเรียนรู้กลุ่มสาระฯสังคมศึกษา</t>
  </si>
  <si>
    <t>โครงการพัฒนาและส่งเสริมการเรียนรู้กลุ่มสาระฯสุขศึกษาและพลศึกษา</t>
  </si>
  <si>
    <t>โครงการพัฒนาและส่งเสริมการเรียนรู้กลุ่มสาระฯศิลปะ</t>
  </si>
  <si>
    <t>โครงการพัฒนาและส่งเสริมการเรียนรู้กลุ่มสาระฯ การงานพื้นฐานอาชีพ</t>
  </si>
  <si>
    <t>โครงการพัฒนาและส่งเสริมการเรียนรู้กลุ่มสาระฯ ภาษาต่างประเทศ</t>
  </si>
  <si>
    <t>โครงการเพิ่มอัตรากำลัง</t>
  </si>
  <si>
    <t>โครงการบริหารงานบุคคล</t>
  </si>
  <si>
    <t>โครงการส่งเสริมและพัฒนาบุคลากร</t>
  </si>
  <si>
    <t>โครงการพัฒนาระบบงานแผนงาน</t>
  </si>
  <si>
    <t>โครงการพัฒนาระบบประกันคุณภาพภายใน</t>
  </si>
  <si>
    <t>โครงการพัฒนาห้องสมุด</t>
  </si>
  <si>
    <t>โครงการพัฒนาสำนักงานวิชาการ</t>
  </si>
  <si>
    <t>โครงการพัฒนางานบริการ</t>
  </si>
  <si>
    <t>โครงส่งเสริมงานชุมชนและภาคีเครือข่าย</t>
  </si>
  <si>
    <t>โครงการปัจฉิมนิเทศ</t>
  </si>
  <si>
    <t>โครงการพัฒนาระบบงานวัสุดครุภัณฑ์</t>
  </si>
  <si>
    <t>โครงการพัฒนาสาธารณูปโภค</t>
  </si>
  <si>
    <t>โครงการพัฒนาระบบงานธุรการ</t>
  </si>
  <si>
    <t>โรงเรียนเขื่อนช้างวิทยาคาร</t>
  </si>
  <si>
    <t>โครงการพัฒนาหลักสูตร</t>
  </si>
  <si>
    <t>โครงการพัฒนางานวัดผล</t>
  </si>
  <si>
    <t>โครงการที่จะดำเนินการประจำปีงบประมาณ พ.ศ.๒๕๕๙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</si>
</sst>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u/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sz val="16"/>
      <color rgb="FFFF0000"/>
      <name val="Angsana New"/>
      <family val="1"/>
    </font>
    <font>
      <sz val="10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0" applyFont="1"/>
    <xf numFmtId="0" fontId="3" fillId="2" borderId="1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/>
    <xf numFmtId="0" fontId="3" fillId="0" borderId="0" xfId="0" applyFont="1" applyBorder="1"/>
    <xf numFmtId="3" fontId="3" fillId="0" borderId="4" xfId="0" applyNumberFormat="1" applyFont="1" applyFill="1" applyBorder="1"/>
    <xf numFmtId="3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/>
    <xf numFmtId="3" fontId="3" fillId="0" borderId="46" xfId="0" applyNumberFormat="1" applyFont="1" applyFill="1" applyBorder="1"/>
    <xf numFmtId="3" fontId="3" fillId="0" borderId="15" xfId="0" applyNumberFormat="1" applyFont="1" applyFill="1" applyBorder="1"/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center"/>
    </xf>
    <xf numFmtId="0" fontId="3" fillId="0" borderId="31" xfId="0" applyFont="1" applyBorder="1"/>
    <xf numFmtId="3" fontId="3" fillId="0" borderId="48" xfId="0" applyNumberFormat="1" applyFont="1" applyFill="1" applyBorder="1"/>
    <xf numFmtId="3" fontId="3" fillId="0" borderId="41" xfId="0" applyNumberFormat="1" applyFont="1" applyFill="1" applyBorder="1"/>
    <xf numFmtId="3" fontId="3" fillId="0" borderId="34" xfId="0" applyNumberFormat="1" applyFont="1" applyBorder="1"/>
    <xf numFmtId="0" fontId="3" fillId="0" borderId="31" xfId="0" applyFont="1" applyBorder="1" applyAlignment="1">
      <alignment horizontal="center"/>
    </xf>
    <xf numFmtId="3" fontId="3" fillId="0" borderId="49" xfId="0" applyNumberFormat="1" applyFont="1" applyFill="1" applyBorder="1"/>
    <xf numFmtId="3" fontId="3" fillId="0" borderId="42" xfId="0" applyNumberFormat="1" applyFont="1" applyFill="1" applyBorder="1"/>
    <xf numFmtId="3" fontId="3" fillId="0" borderId="31" xfId="0" applyNumberFormat="1" applyFont="1" applyBorder="1"/>
    <xf numFmtId="0" fontId="3" fillId="0" borderId="33" xfId="0" applyFont="1" applyBorder="1"/>
    <xf numFmtId="3" fontId="3" fillId="0" borderId="43" xfId="0" applyNumberFormat="1" applyFont="1" applyFill="1" applyBorder="1"/>
    <xf numFmtId="3" fontId="3" fillId="0" borderId="33" xfId="0" applyNumberFormat="1" applyFont="1" applyBorder="1"/>
    <xf numFmtId="0" fontId="3" fillId="0" borderId="3" xfId="0" applyFont="1" applyBorder="1"/>
    <xf numFmtId="165" fontId="3" fillId="0" borderId="47" xfId="1" applyNumberFormat="1" applyFont="1" applyFill="1" applyBorder="1"/>
    <xf numFmtId="0" fontId="3" fillId="0" borderId="43" xfId="0" applyFont="1" applyFill="1" applyBorder="1"/>
    <xf numFmtId="0" fontId="3" fillId="0" borderId="15" xfId="0" applyFont="1" applyFill="1" applyBorder="1"/>
    <xf numFmtId="0" fontId="3" fillId="0" borderId="5" xfId="0" applyFont="1" applyBorder="1"/>
    <xf numFmtId="0" fontId="3" fillId="3" borderId="0" xfId="0" applyFont="1" applyFill="1"/>
    <xf numFmtId="0" fontId="3" fillId="3" borderId="5" xfId="0" applyFont="1" applyFill="1" applyBorder="1"/>
    <xf numFmtId="0" fontId="3" fillId="0" borderId="4" xfId="0" applyFont="1" applyFill="1" applyBorder="1"/>
    <xf numFmtId="0" fontId="3" fillId="0" borderId="28" xfId="0" applyFont="1" applyBorder="1"/>
    <xf numFmtId="3" fontId="3" fillId="0" borderId="29" xfId="0" applyNumberFormat="1" applyFont="1" applyFill="1" applyBorder="1"/>
    <xf numFmtId="0" fontId="3" fillId="0" borderId="32" xfId="0" applyFont="1" applyBorder="1"/>
    <xf numFmtId="0" fontId="3" fillId="0" borderId="29" xfId="0" applyFont="1" applyFill="1" applyBorder="1"/>
    <xf numFmtId="3" fontId="4" fillId="0" borderId="41" xfId="0" applyNumberFormat="1" applyFont="1" applyFill="1" applyBorder="1"/>
    <xf numFmtId="3" fontId="4" fillId="0" borderId="34" xfId="0" applyNumberFormat="1" applyFont="1" applyBorder="1"/>
    <xf numFmtId="0" fontId="3" fillId="0" borderId="44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3" fillId="0" borderId="1" xfId="0" applyFont="1" applyBorder="1"/>
    <xf numFmtId="165" fontId="3" fillId="0" borderId="4" xfId="1" applyNumberFormat="1" applyFont="1" applyFill="1" applyBorder="1"/>
    <xf numFmtId="165" fontId="3" fillId="0" borderId="5" xfId="1" applyNumberFormat="1" applyFont="1" applyBorder="1"/>
    <xf numFmtId="165" fontId="3" fillId="3" borderId="5" xfId="1" applyNumberFormat="1" applyFont="1" applyFill="1" applyBorder="1"/>
    <xf numFmtId="3" fontId="4" fillId="0" borderId="15" xfId="0" applyNumberFormat="1" applyFont="1" applyFill="1" applyBorder="1"/>
    <xf numFmtId="3" fontId="4" fillId="0" borderId="2" xfId="0" applyNumberFormat="1" applyFont="1" applyBorder="1"/>
    <xf numFmtId="0" fontId="3" fillId="0" borderId="3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" fontId="3" fillId="0" borderId="44" xfId="0" applyNumberFormat="1" applyFont="1" applyFill="1" applyBorder="1"/>
    <xf numFmtId="3" fontId="3" fillId="0" borderId="32" xfId="0" applyNumberFormat="1" applyFont="1" applyBorder="1"/>
    <xf numFmtId="0" fontId="3" fillId="0" borderId="2" xfId="0" applyFont="1" applyBorder="1" applyAlignment="1">
      <alignment vertical="center"/>
    </xf>
    <xf numFmtId="165" fontId="3" fillId="0" borderId="15" xfId="1" applyNumberFormat="1" applyFont="1" applyFill="1" applyBorder="1"/>
    <xf numFmtId="165" fontId="3" fillId="0" borderId="2" xfId="1" applyNumberFormat="1" applyFont="1" applyBorder="1"/>
    <xf numFmtId="0" fontId="3" fillId="0" borderId="7" xfId="0" applyFont="1" applyBorder="1"/>
    <xf numFmtId="3" fontId="4" fillId="0" borderId="26" xfId="0" applyNumberFormat="1" applyFont="1" applyFill="1" applyBorder="1"/>
    <xf numFmtId="3" fontId="4" fillId="0" borderId="7" xfId="0" applyNumberFormat="1" applyFont="1" applyBorder="1"/>
    <xf numFmtId="0" fontId="3" fillId="0" borderId="9" xfId="0" applyFont="1" applyBorder="1"/>
    <xf numFmtId="3" fontId="3" fillId="0" borderId="19" xfId="0" applyNumberFormat="1" applyFont="1" applyFill="1" applyBorder="1"/>
    <xf numFmtId="3" fontId="3" fillId="0" borderId="9" xfId="0" applyNumberFormat="1" applyFont="1" applyBorder="1"/>
    <xf numFmtId="0" fontId="3" fillId="0" borderId="12" xfId="0" applyFont="1" applyBorder="1"/>
    <xf numFmtId="3" fontId="3" fillId="0" borderId="21" xfId="0" applyNumberFormat="1" applyFont="1" applyFill="1" applyBorder="1"/>
    <xf numFmtId="3" fontId="3" fillId="0" borderId="12" xfId="0" applyNumberFormat="1" applyFont="1" applyBorder="1"/>
    <xf numFmtId="0" fontId="3" fillId="0" borderId="14" xfId="0" applyFont="1" applyBorder="1"/>
    <xf numFmtId="3" fontId="3" fillId="0" borderId="25" xfId="0" applyNumberFormat="1" applyFont="1" applyFill="1" applyBorder="1"/>
    <xf numFmtId="3" fontId="3" fillId="0" borderId="14" xfId="0" applyNumberFormat="1" applyFont="1" applyBorder="1"/>
    <xf numFmtId="3" fontId="4" fillId="0" borderId="42" xfId="0" applyNumberFormat="1" applyFont="1" applyFill="1" applyBorder="1"/>
    <xf numFmtId="3" fontId="4" fillId="0" borderId="31" xfId="0" applyNumberFormat="1" applyFont="1" applyBorder="1"/>
    <xf numFmtId="3" fontId="4" fillId="0" borderId="44" xfId="0" applyNumberFormat="1" applyFont="1" applyFill="1" applyBorder="1"/>
    <xf numFmtId="3" fontId="4" fillId="0" borderId="32" xfId="0" applyNumberFormat="1" applyFont="1" applyBorder="1"/>
    <xf numFmtId="0" fontId="3" fillId="0" borderId="15" xfId="0" applyFont="1" applyBorder="1"/>
    <xf numFmtId="3" fontId="4" fillId="0" borderId="4" xfId="0" applyNumberFormat="1" applyFont="1" applyFill="1" applyBorder="1"/>
    <xf numFmtId="3" fontId="4" fillId="0" borderId="5" xfId="0" applyNumberFormat="1" applyFont="1" applyBorder="1"/>
    <xf numFmtId="165" fontId="3" fillId="0" borderId="41" xfId="1" applyNumberFormat="1" applyFont="1" applyFill="1" applyBorder="1"/>
    <xf numFmtId="165" fontId="3" fillId="0" borderId="34" xfId="1" applyNumberFormat="1" applyFont="1" applyBorder="1"/>
    <xf numFmtId="0" fontId="3" fillId="0" borderId="0" xfId="0" applyFont="1" applyFill="1"/>
    <xf numFmtId="3" fontId="3" fillId="0" borderId="0" xfId="0" applyNumberFormat="1" applyFont="1"/>
    <xf numFmtId="4" fontId="3" fillId="0" borderId="0" xfId="0" applyNumberFormat="1" applyFont="1" applyFill="1"/>
    <xf numFmtId="4" fontId="3" fillId="0" borderId="0" xfId="0" applyNumberFormat="1" applyFont="1"/>
    <xf numFmtId="0" fontId="3" fillId="3" borderId="47" xfId="0" applyFont="1" applyFill="1" applyBorder="1"/>
    <xf numFmtId="0" fontId="3" fillId="2" borderId="0" xfId="0" applyFont="1" applyFill="1"/>
    <xf numFmtId="0" fontId="3" fillId="4" borderId="0" xfId="0" applyFont="1" applyFill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0" xfId="0" applyFont="1" applyBorder="1" applyAlignment="1"/>
    <xf numFmtId="0" fontId="3" fillId="0" borderId="1" xfId="0" applyFont="1" applyBorder="1" applyAlignment="1"/>
    <xf numFmtId="0" fontId="3" fillId="2" borderId="30" xfId="0" applyFont="1" applyFill="1" applyBorder="1"/>
    <xf numFmtId="3" fontId="3" fillId="2" borderId="45" xfId="0" applyNumberFormat="1" applyFont="1" applyFill="1" applyBorder="1"/>
    <xf numFmtId="3" fontId="3" fillId="2" borderId="30" xfId="0" applyNumberFormat="1" applyFont="1" applyFill="1" applyBorder="1"/>
    <xf numFmtId="0" fontId="3" fillId="0" borderId="13" xfId="0" applyFont="1" applyBorder="1"/>
    <xf numFmtId="0" fontId="3" fillId="0" borderId="22" xfId="0" applyFont="1" applyBorder="1"/>
    <xf numFmtId="0" fontId="3" fillId="0" borderId="59" xfId="0" applyFont="1" applyBorder="1" applyAlignment="1">
      <alignment horizontal="left"/>
    </xf>
    <xf numFmtId="0" fontId="3" fillId="0" borderId="59" xfId="0" applyFont="1" applyBorder="1"/>
    <xf numFmtId="0" fontId="3" fillId="0" borderId="59" xfId="0" applyFont="1" applyFill="1" applyBorder="1"/>
    <xf numFmtId="0" fontId="3" fillId="0" borderId="19" xfId="0" applyFont="1" applyBorder="1"/>
    <xf numFmtId="0" fontId="3" fillId="0" borderId="60" xfId="0" applyFont="1" applyFill="1" applyBorder="1"/>
    <xf numFmtId="0" fontId="3" fillId="0" borderId="61" xfId="0" applyFont="1" applyBorder="1"/>
    <xf numFmtId="0" fontId="3" fillId="0" borderId="44" xfId="0" applyFont="1" applyBorder="1"/>
    <xf numFmtId="0" fontId="3" fillId="3" borderId="4" xfId="0" applyFont="1" applyFill="1" applyBorder="1"/>
    <xf numFmtId="0" fontId="3" fillId="0" borderId="23" xfId="0" applyFont="1" applyBorder="1"/>
    <xf numFmtId="0" fontId="3" fillId="0" borderId="19" xfId="0" applyFont="1" applyBorder="1" applyAlignment="1">
      <alignment horizontal="right"/>
    </xf>
    <xf numFmtId="0" fontId="3" fillId="0" borderId="62" xfId="0" applyFont="1" applyBorder="1"/>
    <xf numFmtId="0" fontId="3" fillId="2" borderId="45" xfId="0" applyFont="1" applyFill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3" fontId="3" fillId="3" borderId="47" xfId="0" applyNumberFormat="1" applyFont="1" applyFill="1" applyBorder="1"/>
    <xf numFmtId="3" fontId="3" fillId="3" borderId="46" xfId="0" applyNumberFormat="1" applyFont="1" applyFill="1" applyBorder="1"/>
    <xf numFmtId="3" fontId="3" fillId="3" borderId="48" xfId="0" applyNumberFormat="1" applyFont="1" applyFill="1" applyBorder="1"/>
    <xf numFmtId="3" fontId="3" fillId="3" borderId="49" xfId="0" applyNumberFormat="1" applyFont="1" applyFill="1" applyBorder="1"/>
    <xf numFmtId="3" fontId="3" fillId="3" borderId="50" xfId="0" applyNumberFormat="1" applyFont="1" applyFill="1" applyBorder="1"/>
    <xf numFmtId="165" fontId="3" fillId="3" borderId="47" xfId="1" applyNumberFormat="1" applyFont="1" applyFill="1" applyBorder="1"/>
    <xf numFmtId="0" fontId="3" fillId="3" borderId="50" xfId="0" applyFont="1" applyFill="1" applyBorder="1"/>
    <xf numFmtId="165" fontId="3" fillId="3" borderId="46" xfId="1" applyNumberFormat="1" applyFont="1" applyFill="1" applyBorder="1"/>
    <xf numFmtId="165" fontId="3" fillId="3" borderId="52" xfId="1" applyNumberFormat="1" applyFont="1" applyFill="1" applyBorder="1"/>
    <xf numFmtId="0" fontId="3" fillId="3" borderId="52" xfId="0" applyFont="1" applyFill="1" applyBorder="1"/>
    <xf numFmtId="0" fontId="3" fillId="3" borderId="51" xfId="0" applyFont="1" applyFill="1" applyBorder="1"/>
    <xf numFmtId="165" fontId="3" fillId="3" borderId="58" xfId="1" applyNumberFormat="1" applyFont="1" applyFill="1" applyBorder="1"/>
    <xf numFmtId="165" fontId="3" fillId="3" borderId="54" xfId="1" applyNumberFormat="1" applyFont="1" applyFill="1" applyBorder="1"/>
    <xf numFmtId="3" fontId="3" fillId="3" borderId="51" xfId="0" applyNumberFormat="1" applyFont="1" applyFill="1" applyBorder="1"/>
    <xf numFmtId="3" fontId="4" fillId="3" borderId="48" xfId="0" applyNumberFormat="1" applyFont="1" applyFill="1" applyBorder="1"/>
    <xf numFmtId="3" fontId="4" fillId="3" borderId="53" xfId="0" applyNumberFormat="1" applyFont="1" applyFill="1" applyBorder="1"/>
    <xf numFmtId="3" fontId="3" fillId="3" borderId="54" xfId="0" applyNumberFormat="1" applyFont="1" applyFill="1" applyBorder="1"/>
    <xf numFmtId="3" fontId="3" fillId="3" borderId="55" xfId="0" applyNumberFormat="1" applyFont="1" applyFill="1" applyBorder="1"/>
    <xf numFmtId="3" fontId="3" fillId="3" borderId="56" xfId="0" applyNumberFormat="1" applyFont="1" applyFill="1" applyBorder="1"/>
    <xf numFmtId="165" fontId="3" fillId="3" borderId="48" xfId="1" applyNumberFormat="1" applyFont="1" applyFill="1" applyBorder="1"/>
    <xf numFmtId="3" fontId="3" fillId="3" borderId="57" xfId="0" applyNumberFormat="1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/>
    <xf numFmtId="2" fontId="3" fillId="3" borderId="47" xfId="0" applyNumberFormat="1" applyFont="1" applyFill="1" applyBorder="1"/>
    <xf numFmtId="4" fontId="3" fillId="3" borderId="47" xfId="0" applyNumberFormat="1" applyFont="1" applyFill="1" applyBorder="1"/>
    <xf numFmtId="0" fontId="3" fillId="5" borderId="2" xfId="0" applyFont="1" applyFill="1" applyBorder="1" applyAlignment="1">
      <alignment horizontal="center"/>
    </xf>
    <xf numFmtId="3" fontId="3" fillId="5" borderId="5" xfId="0" applyNumberFormat="1" applyFont="1" applyFill="1" applyBorder="1"/>
    <xf numFmtId="3" fontId="3" fillId="5" borderId="2" xfId="0" applyNumberFormat="1" applyFont="1" applyFill="1" applyBorder="1"/>
    <xf numFmtId="3" fontId="3" fillId="5" borderId="34" xfId="0" applyNumberFormat="1" applyFont="1" applyFill="1" applyBorder="1"/>
    <xf numFmtId="0" fontId="3" fillId="5" borderId="0" xfId="0" applyFont="1" applyFill="1"/>
    <xf numFmtId="4" fontId="3" fillId="5" borderId="0" xfId="0" applyNumberFormat="1" applyFont="1" applyFill="1"/>
    <xf numFmtId="0" fontId="3" fillId="0" borderId="9" xfId="0" applyFont="1" applyFill="1" applyBorder="1" applyAlignment="1">
      <alignment horizontal="center"/>
    </xf>
    <xf numFmtId="0" fontId="3" fillId="0" borderId="5" xfId="0" applyFont="1" applyFill="1" applyBorder="1"/>
    <xf numFmtId="3" fontId="3" fillId="0" borderId="34" xfId="0" applyNumberFormat="1" applyFont="1" applyFill="1" applyBorder="1"/>
    <xf numFmtId="0" fontId="3" fillId="6" borderId="8" xfId="0" applyFont="1" applyFill="1" applyBorder="1" applyAlignment="1">
      <alignment horizontal="center"/>
    </xf>
    <xf numFmtId="0" fontId="3" fillId="6" borderId="35" xfId="0" applyFont="1" applyFill="1" applyBorder="1" applyAlignment="1">
      <alignment horizontal="center"/>
    </xf>
    <xf numFmtId="0" fontId="3" fillId="6" borderId="0" xfId="0" applyFont="1" applyFill="1" applyBorder="1"/>
    <xf numFmtId="3" fontId="5" fillId="6" borderId="27" xfId="0" applyNumberFormat="1" applyFont="1" applyFill="1" applyBorder="1"/>
    <xf numFmtId="3" fontId="3" fillId="6" borderId="27" xfId="0" applyNumberFormat="1" applyFont="1" applyFill="1" applyBorder="1"/>
    <xf numFmtId="3" fontId="3" fillId="6" borderId="36" xfId="0" applyNumberFormat="1" applyFont="1" applyFill="1" applyBorder="1"/>
    <xf numFmtId="3" fontId="3" fillId="6" borderId="37" xfId="0" applyNumberFormat="1" applyFont="1" applyFill="1" applyBorder="1"/>
    <xf numFmtId="3" fontId="3" fillId="6" borderId="38" xfId="0" applyNumberFormat="1" applyFont="1" applyFill="1" applyBorder="1"/>
    <xf numFmtId="3" fontId="3" fillId="6" borderId="10" xfId="0" applyNumberFormat="1" applyFont="1" applyFill="1" applyBorder="1"/>
    <xf numFmtId="0" fontId="3" fillId="6" borderId="38" xfId="0" applyFont="1" applyFill="1" applyBorder="1"/>
    <xf numFmtId="165" fontId="5" fillId="6" borderId="27" xfId="0" applyNumberFormat="1" applyFont="1" applyFill="1" applyBorder="1"/>
    <xf numFmtId="165" fontId="3" fillId="6" borderId="27" xfId="1" applyNumberFormat="1" applyFont="1" applyFill="1" applyBorder="1"/>
    <xf numFmtId="165" fontId="3" fillId="6" borderId="10" xfId="1" applyNumberFormat="1" applyFont="1" applyFill="1" applyBorder="1"/>
    <xf numFmtId="0" fontId="3" fillId="6" borderId="10" xfId="0" applyFont="1" applyFill="1" applyBorder="1"/>
    <xf numFmtId="0" fontId="3" fillId="6" borderId="27" xfId="0" applyFont="1" applyFill="1" applyBorder="1"/>
    <xf numFmtId="0" fontId="3" fillId="6" borderId="35" xfId="0" applyFont="1" applyFill="1" applyBorder="1"/>
    <xf numFmtId="3" fontId="4" fillId="6" borderId="36" xfId="0" applyNumberFormat="1" applyFont="1" applyFill="1" applyBorder="1"/>
    <xf numFmtId="0" fontId="3" fillId="6" borderId="39" xfId="0" applyFont="1" applyFill="1" applyBorder="1"/>
    <xf numFmtId="165" fontId="3" fillId="6" borderId="22" xfId="1" applyNumberFormat="1" applyFont="1" applyFill="1" applyBorder="1"/>
    <xf numFmtId="165" fontId="3" fillId="6" borderId="18" xfId="1" applyNumberFormat="1" applyFont="1" applyFill="1" applyBorder="1"/>
    <xf numFmtId="165" fontId="3" fillId="6" borderId="59" xfId="1" applyNumberFormat="1" applyFont="1" applyFill="1" applyBorder="1"/>
    <xf numFmtId="3" fontId="3" fillId="6" borderId="39" xfId="0" applyNumberFormat="1" applyFont="1" applyFill="1" applyBorder="1"/>
    <xf numFmtId="165" fontId="5" fillId="6" borderId="27" xfId="1" applyNumberFormat="1" applyFont="1" applyFill="1" applyBorder="1"/>
    <xf numFmtId="3" fontId="4" fillId="6" borderId="11" xfId="0" applyNumberFormat="1" applyFont="1" applyFill="1" applyBorder="1"/>
    <xf numFmtId="3" fontId="3" fillId="6" borderId="18" xfId="0" applyNumberFormat="1" applyFont="1" applyFill="1" applyBorder="1"/>
    <xf numFmtId="3" fontId="3" fillId="6" borderId="20" xfId="0" applyNumberFormat="1" applyFont="1" applyFill="1" applyBorder="1"/>
    <xf numFmtId="3" fontId="3" fillId="6" borderId="24" xfId="0" applyNumberFormat="1" applyFont="1" applyFill="1" applyBorder="1"/>
    <xf numFmtId="165" fontId="3" fillId="6" borderId="36" xfId="1" applyNumberFormat="1" applyFont="1" applyFill="1" applyBorder="1"/>
    <xf numFmtId="3" fontId="3" fillId="6" borderId="40" xfId="0" applyNumberFormat="1" applyFont="1" applyFill="1" applyBorder="1"/>
    <xf numFmtId="0" fontId="3" fillId="6" borderId="0" xfId="0" applyFont="1" applyFill="1"/>
    <xf numFmtId="3" fontId="3" fillId="6" borderId="0" xfId="0" applyNumberFormat="1" applyFont="1" applyFill="1"/>
    <xf numFmtId="164" fontId="7" fillId="6" borderId="0" xfId="1" applyFont="1" applyFill="1"/>
    <xf numFmtId="0" fontId="3" fillId="7" borderId="9" xfId="0" applyFont="1" applyFill="1" applyBorder="1" applyAlignment="1">
      <alignment horizontal="center"/>
    </xf>
    <xf numFmtId="0" fontId="5" fillId="7" borderId="15" xfId="0" applyFont="1" applyFill="1" applyBorder="1"/>
    <xf numFmtId="0" fontId="5" fillId="7" borderId="28" xfId="0" applyFont="1" applyFill="1" applyBorder="1"/>
    <xf numFmtId="3" fontId="5" fillId="7" borderId="35" xfId="0" applyNumberFormat="1" applyFont="1" applyFill="1" applyBorder="1"/>
    <xf numFmtId="0" fontId="3" fillId="7" borderId="28" xfId="0" applyFont="1" applyFill="1" applyBorder="1"/>
    <xf numFmtId="0" fontId="3" fillId="7" borderId="0" xfId="0" applyFont="1" applyFill="1"/>
    <xf numFmtId="0" fontId="5" fillId="7" borderId="2" xfId="0" applyFont="1" applyFill="1" applyBorder="1"/>
    <xf numFmtId="0" fontId="6" fillId="7" borderId="15" xfId="0" applyFont="1" applyFill="1" applyBorder="1"/>
    <xf numFmtId="0" fontId="6" fillId="7" borderId="2" xfId="0" applyFont="1" applyFill="1" applyBorder="1"/>
    <xf numFmtId="0" fontId="6" fillId="7" borderId="25" xfId="0" applyFont="1" applyFill="1" applyBorder="1"/>
    <xf numFmtId="0" fontId="6" fillId="7" borderId="14" xfId="0" applyFont="1" applyFill="1" applyBorder="1"/>
    <xf numFmtId="0" fontId="3" fillId="0" borderId="4" xfId="0" applyFont="1" applyBorder="1" applyAlignment="1">
      <alignment horizontal="left"/>
    </xf>
    <xf numFmtId="3" fontId="3" fillId="8" borderId="27" xfId="0" applyNumberFormat="1" applyFont="1" applyFill="1" applyBorder="1"/>
    <xf numFmtId="3" fontId="5" fillId="8" borderId="3" xfId="0" applyNumberFormat="1" applyFont="1" applyFill="1" applyBorder="1"/>
    <xf numFmtId="3" fontId="5" fillId="8" borderId="27" xfId="0" applyNumberFormat="1" applyFont="1" applyFill="1" applyBorder="1"/>
    <xf numFmtId="3" fontId="5" fillId="3" borderId="27" xfId="0" applyNumberFormat="1" applyFont="1" applyFill="1" applyBorder="1"/>
    <xf numFmtId="3" fontId="5" fillId="3" borderId="3" xfId="0" applyNumberFormat="1" applyFont="1" applyFill="1" applyBorder="1"/>
    <xf numFmtId="0" fontId="3" fillId="0" borderId="42" xfId="0" applyFont="1" applyBorder="1" applyAlignment="1"/>
    <xf numFmtId="0" fontId="3" fillId="0" borderId="43" xfId="0" applyFont="1" applyBorder="1" applyAlignment="1">
      <alignment wrapText="1"/>
    </xf>
    <xf numFmtId="165" fontId="5" fillId="6" borderId="24" xfId="0" applyNumberFormat="1" applyFont="1" applyFill="1" applyBorder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165" fontId="8" fillId="0" borderId="1" xfId="1" applyNumberFormat="1" applyFont="1" applyBorder="1"/>
    <xf numFmtId="165" fontId="8" fillId="0" borderId="0" xfId="1" applyNumberFormat="1" applyFont="1"/>
    <xf numFmtId="0" fontId="9" fillId="0" borderId="60" xfId="0" applyFont="1" applyBorder="1"/>
    <xf numFmtId="0" fontId="8" fillId="0" borderId="59" xfId="0" applyFont="1" applyBorder="1"/>
    <xf numFmtId="0" fontId="8" fillId="0" borderId="6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0" xfId="0" applyFont="1" applyBorder="1"/>
    <xf numFmtId="0" fontId="9" fillId="0" borderId="19" xfId="0" applyFont="1" applyBorder="1"/>
    <xf numFmtId="0" fontId="8" fillId="0" borderId="19" xfId="0" applyFont="1" applyBorder="1"/>
    <xf numFmtId="165" fontId="8" fillId="0" borderId="18" xfId="1" applyNumberFormat="1" applyFont="1" applyBorder="1"/>
    <xf numFmtId="0" fontId="9" fillId="0" borderId="26" xfId="0" applyFont="1" applyBorder="1"/>
    <xf numFmtId="0" fontId="9" fillId="0" borderId="7" xfId="0" applyFont="1" applyBorder="1"/>
    <xf numFmtId="0" fontId="9" fillId="0" borderId="23" xfId="0" applyFont="1" applyBorder="1"/>
    <xf numFmtId="0" fontId="8" fillId="0" borderId="25" xfId="0" applyFont="1" applyBorder="1"/>
    <xf numFmtId="165" fontId="8" fillId="0" borderId="24" xfId="1" applyNumberFormat="1" applyFont="1" applyBorder="1"/>
    <xf numFmtId="165" fontId="8" fillId="0" borderId="20" xfId="1" applyNumberFormat="1" applyFont="1" applyBorder="1"/>
    <xf numFmtId="0" fontId="8" fillId="2" borderId="15" xfId="0" applyFont="1" applyFill="1" applyBorder="1"/>
    <xf numFmtId="0" fontId="8" fillId="2" borderId="2" xfId="0" applyFont="1" applyFill="1" applyBorder="1"/>
    <xf numFmtId="165" fontId="8" fillId="2" borderId="27" xfId="0" applyNumberFormat="1" applyFont="1" applyFill="1" applyBorder="1"/>
    <xf numFmtId="0" fontId="8" fillId="0" borderId="19" xfId="0" applyFont="1" applyBorder="1" applyAlignment="1">
      <alignment wrapText="1"/>
    </xf>
    <xf numFmtId="0" fontId="9" fillId="0" borderId="59" xfId="0" applyFont="1" applyBorder="1"/>
    <xf numFmtId="165" fontId="9" fillId="0" borderId="13" xfId="1" applyNumberFormat="1" applyFont="1" applyBorder="1"/>
    <xf numFmtId="165" fontId="8" fillId="0" borderId="9" xfId="1" applyNumberFormat="1" applyFont="1" applyBorder="1"/>
    <xf numFmtId="165" fontId="8" fillId="0" borderId="14" xfId="1" applyNumberFormat="1" applyFont="1" applyBorder="1"/>
    <xf numFmtId="165" fontId="9" fillId="0" borderId="7" xfId="1" applyNumberFormat="1" applyFont="1" applyBorder="1"/>
    <xf numFmtId="165" fontId="8" fillId="0" borderId="12" xfId="1" applyNumberFormat="1" applyFont="1" applyBorder="1"/>
    <xf numFmtId="165" fontId="9" fillId="0" borderId="9" xfId="1" applyNumberFormat="1" applyFont="1" applyBorder="1"/>
    <xf numFmtId="165" fontId="8" fillId="2" borderId="2" xfId="1" applyNumberFormat="1" applyFont="1" applyFill="1" applyBorder="1"/>
    <xf numFmtId="165" fontId="8" fillId="0" borderId="7" xfId="1" applyNumberFormat="1" applyFont="1" applyBorder="1"/>
    <xf numFmtId="165" fontId="8" fillId="0" borderId="5" xfId="1" applyNumberFormat="1" applyFont="1" applyBorder="1"/>
    <xf numFmtId="3" fontId="8" fillId="9" borderId="0" xfId="0" applyNumberFormat="1" applyFont="1" applyFill="1"/>
    <xf numFmtId="165" fontId="8" fillId="0" borderId="0" xfId="0" applyNumberFormat="1" applyFont="1"/>
    <xf numFmtId="0" fontId="8" fillId="2" borderId="8" xfId="0" applyFont="1" applyFill="1" applyBorder="1" applyAlignment="1">
      <alignment horizontal="center"/>
    </xf>
    <xf numFmtId="0" fontId="8" fillId="2" borderId="16" xfId="0" applyFont="1" applyFill="1" applyBorder="1"/>
    <xf numFmtId="0" fontId="8" fillId="2" borderId="17" xfId="0" applyFont="1" applyFill="1" applyBorder="1"/>
    <xf numFmtId="165" fontId="8" fillId="2" borderId="17" xfId="1" applyNumberFormat="1" applyFont="1" applyFill="1" applyBorder="1" applyAlignment="1">
      <alignment horizontal="center"/>
    </xf>
    <xf numFmtId="0" fontId="8" fillId="0" borderId="25" xfId="0" applyFont="1" applyBorder="1" applyAlignment="1">
      <alignment wrapText="1"/>
    </xf>
    <xf numFmtId="165" fontId="8" fillId="0" borderId="11" xfId="1" applyNumberFormat="1" applyFont="1" applyBorder="1"/>
    <xf numFmtId="0" fontId="8" fillId="0" borderId="21" xfId="0" applyFont="1" applyBorder="1"/>
    <xf numFmtId="0" fontId="8" fillId="0" borderId="60" xfId="0" applyFont="1" applyFill="1" applyBorder="1" applyAlignment="1">
      <alignment wrapText="1"/>
    </xf>
    <xf numFmtId="0" fontId="8" fillId="0" borderId="59" xfId="0" applyFont="1" applyFill="1" applyBorder="1" applyAlignment="1">
      <alignment wrapText="1"/>
    </xf>
    <xf numFmtId="0" fontId="8" fillId="0" borderId="63" xfId="0" applyFont="1" applyFill="1" applyBorder="1" applyAlignment="1">
      <alignment wrapText="1"/>
    </xf>
    <xf numFmtId="165" fontId="12" fillId="0" borderId="22" xfId="0" applyNumberFormat="1" applyFont="1" applyBorder="1" applyAlignment="1">
      <alignment horizontal="center" vertical="center"/>
    </xf>
    <xf numFmtId="165" fontId="12" fillId="0" borderId="11" xfId="1" applyNumberFormat="1" applyFont="1" applyBorder="1"/>
    <xf numFmtId="165" fontId="12" fillId="0" borderId="22" xfId="1" applyNumberFormat="1" applyFont="1" applyBorder="1"/>
    <xf numFmtId="165" fontId="12" fillId="0" borderId="18" xfId="1" applyNumberFormat="1" applyFont="1" applyBorder="1"/>
    <xf numFmtId="0" fontId="12" fillId="2" borderId="2" xfId="0" applyFont="1" applyFill="1" applyBorder="1"/>
    <xf numFmtId="165" fontId="12" fillId="2" borderId="2" xfId="1" applyNumberFormat="1" applyFont="1" applyFill="1" applyBorder="1"/>
    <xf numFmtId="165" fontId="12" fillId="2" borderId="27" xfId="1" applyNumberFormat="1" applyFont="1" applyFill="1" applyBorder="1"/>
    <xf numFmtId="0" fontId="8" fillId="0" borderId="60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11" fillId="8" borderId="15" xfId="0" applyFont="1" applyFill="1" applyBorder="1" applyAlignment="1">
      <alignment horizontal="right"/>
    </xf>
    <xf numFmtId="0" fontId="13" fillId="8" borderId="2" xfId="0" applyFont="1" applyFill="1" applyBorder="1" applyAlignment="1">
      <alignment horizontal="center"/>
    </xf>
    <xf numFmtId="165" fontId="13" fillId="8" borderId="27" xfId="0" applyNumberFormat="1" applyFont="1" applyFill="1" applyBorder="1"/>
    <xf numFmtId="0" fontId="2" fillId="0" borderId="0" xfId="0" applyFont="1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3666;)&#3585;&#3634;&#3619;&#3592;&#3633;&#3604;&#3626;&#3619;&#36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</sheetNames>
    <sheetDataSet>
      <sheetData sheetId="0"/>
      <sheetData sheetId="1">
        <row r="8">
          <cell r="C8">
            <v>303320</v>
          </cell>
        </row>
        <row r="11">
          <cell r="C11">
            <v>3033200</v>
          </cell>
        </row>
        <row r="12">
          <cell r="D12">
            <v>3033200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zoomScale="70" zoomScaleNormal="70" workbookViewId="0">
      <pane ySplit="4" topLeftCell="A50" activePane="bottomLeft" state="frozen"/>
      <selection pane="bottomLeft" activeCell="E162" sqref="E162"/>
    </sheetView>
  </sheetViews>
  <sheetFormatPr defaultColWidth="9" defaultRowHeight="23.4"/>
  <cols>
    <col min="1" max="1" width="3.21875" style="113" customWidth="1"/>
    <col min="2" max="2" width="31.33203125" style="1" customWidth="1"/>
    <col min="3" max="3" width="26.44140625" style="1" customWidth="1"/>
    <col min="4" max="4" width="11.5546875" style="183" customWidth="1"/>
    <col min="5" max="5" width="9.21875" style="88" customWidth="1"/>
    <col min="6" max="6" width="9.5546875" style="90" customWidth="1"/>
    <col min="7" max="7" width="8" style="1" customWidth="1"/>
    <col min="8" max="8" width="10.44140625" style="149" customWidth="1"/>
    <col min="9" max="9" width="11.33203125" style="1" customWidth="1"/>
    <col min="10" max="10" width="14.6640625" style="1" customWidth="1"/>
    <col min="11" max="16384" width="9" style="1"/>
  </cols>
  <sheetData>
    <row r="1" spans="1:11">
      <c r="B1" s="272" t="s">
        <v>168</v>
      </c>
      <c r="C1" s="272"/>
      <c r="D1" s="272"/>
      <c r="E1" s="272"/>
      <c r="F1" s="272"/>
      <c r="G1" s="272"/>
      <c r="H1" s="272"/>
      <c r="I1" s="94"/>
      <c r="J1" s="94"/>
    </row>
    <row r="2" spans="1:11">
      <c r="B2" s="273" t="s">
        <v>115</v>
      </c>
      <c r="C2" s="273"/>
      <c r="D2" s="273"/>
      <c r="E2" s="273"/>
      <c r="F2" s="273"/>
      <c r="G2" s="273"/>
      <c r="H2" s="273"/>
      <c r="I2" s="95"/>
      <c r="J2" s="95"/>
    </row>
    <row r="3" spans="1:11">
      <c r="A3" s="2" t="s">
        <v>146</v>
      </c>
      <c r="B3" s="2" t="s">
        <v>0</v>
      </c>
      <c r="C3" s="3" t="s">
        <v>1</v>
      </c>
      <c r="D3" s="154" t="s">
        <v>136</v>
      </c>
      <c r="E3" s="267" t="s">
        <v>2</v>
      </c>
      <c r="F3" s="268"/>
      <c r="G3" s="268"/>
      <c r="H3" s="269"/>
      <c r="I3" s="2" t="s">
        <v>3</v>
      </c>
      <c r="J3" s="2" t="s">
        <v>4</v>
      </c>
    </row>
    <row r="4" spans="1:11">
      <c r="A4" s="4"/>
      <c r="B4" s="4"/>
      <c r="C4" s="5"/>
      <c r="D4" s="155" t="s">
        <v>137</v>
      </c>
      <c r="E4" s="119" t="s">
        <v>17</v>
      </c>
      <c r="F4" s="6" t="s">
        <v>13</v>
      </c>
      <c r="G4" s="7" t="s">
        <v>14</v>
      </c>
      <c r="H4" s="145" t="s">
        <v>15</v>
      </c>
      <c r="I4" s="4"/>
      <c r="J4" s="4"/>
    </row>
    <row r="5" spans="1:11">
      <c r="B5" s="8"/>
      <c r="C5" s="9"/>
      <c r="D5" s="156"/>
      <c r="E5" s="120"/>
      <c r="F5" s="11"/>
      <c r="G5" s="12"/>
      <c r="H5" s="146"/>
      <c r="I5" s="13"/>
      <c r="J5" s="9"/>
    </row>
    <row r="6" spans="1:11">
      <c r="A6" s="114"/>
      <c r="B6" s="193" t="s">
        <v>32</v>
      </c>
      <c r="C6" s="192"/>
      <c r="D6" s="157">
        <f>SUM(D7:D24)</f>
        <v>1475000</v>
      </c>
      <c r="E6" s="201">
        <f t="shared" ref="E6:H6" si="0">SUM(E7:E24)</f>
        <v>0</v>
      </c>
      <c r="F6" s="157">
        <f t="shared" si="0"/>
        <v>0</v>
      </c>
      <c r="G6" s="157">
        <f t="shared" si="0"/>
        <v>0</v>
      </c>
      <c r="H6" s="157">
        <f t="shared" si="0"/>
        <v>0</v>
      </c>
      <c r="I6" s="18"/>
      <c r="J6" s="14"/>
    </row>
    <row r="7" spans="1:11">
      <c r="A7" s="118">
        <v>1</v>
      </c>
      <c r="B7" s="92" t="s">
        <v>9</v>
      </c>
      <c r="C7" s="32"/>
      <c r="D7" s="198">
        <v>250000</v>
      </c>
      <c r="E7" s="202"/>
      <c r="F7" s="199"/>
      <c r="G7" s="200"/>
      <c r="H7" s="200"/>
      <c r="I7" s="13"/>
      <c r="J7" s="36"/>
    </row>
    <row r="8" spans="1:11">
      <c r="A8" s="115">
        <v>2</v>
      </c>
      <c r="B8" s="106" t="s">
        <v>166</v>
      </c>
      <c r="C8" s="79"/>
      <c r="D8" s="158">
        <v>20000</v>
      </c>
      <c r="E8" s="121"/>
      <c r="F8" s="16"/>
      <c r="G8" s="17"/>
      <c r="H8" s="147">
        <f>E8+F8+G8</f>
        <v>0</v>
      </c>
      <c r="I8" s="20" t="s">
        <v>149</v>
      </c>
      <c r="J8" s="270" t="s">
        <v>5</v>
      </c>
      <c r="K8" s="85">
        <f>SUM(E8:H8)</f>
        <v>0</v>
      </c>
    </row>
    <row r="9" spans="1:11">
      <c r="A9" s="118">
        <v>3</v>
      </c>
      <c r="B9" s="92" t="s">
        <v>152</v>
      </c>
      <c r="C9" s="91"/>
      <c r="D9" s="159">
        <v>100000</v>
      </c>
      <c r="E9" s="122"/>
      <c r="F9" s="23"/>
      <c r="G9" s="24"/>
      <c r="H9" s="147">
        <f t="shared" ref="H9:H12" si="1">E9+F9+G9</f>
        <v>0</v>
      </c>
      <c r="I9" s="25"/>
      <c r="J9" s="271"/>
    </row>
    <row r="10" spans="1:11">
      <c r="A10" s="115">
        <v>4</v>
      </c>
      <c r="B10" s="92" t="s">
        <v>153</v>
      </c>
      <c r="C10" s="92"/>
      <c r="D10" s="160">
        <v>10000</v>
      </c>
      <c r="E10" s="123"/>
      <c r="F10" s="27"/>
      <c r="G10" s="28"/>
      <c r="H10" s="147">
        <f t="shared" si="1"/>
        <v>0</v>
      </c>
      <c r="I10" s="25"/>
      <c r="J10" s="271"/>
    </row>
    <row r="11" spans="1:11">
      <c r="A11" s="118">
        <v>5</v>
      </c>
      <c r="B11" s="92" t="s">
        <v>154</v>
      </c>
      <c r="C11" s="93"/>
      <c r="D11" s="161">
        <v>10000</v>
      </c>
      <c r="E11" s="124"/>
      <c r="F11" s="30"/>
      <c r="G11" s="31"/>
      <c r="H11" s="147">
        <f t="shared" si="1"/>
        <v>0</v>
      </c>
      <c r="I11" s="25"/>
      <c r="J11" s="271"/>
    </row>
    <row r="12" spans="1:11">
      <c r="A12" s="115">
        <v>6</v>
      </c>
      <c r="B12" s="197" t="s">
        <v>155</v>
      </c>
      <c r="C12" s="79"/>
      <c r="D12" s="158">
        <v>80000</v>
      </c>
      <c r="E12" s="121"/>
      <c r="F12" s="16">
        <f>F13+F14+F15+F16+F17</f>
        <v>0</v>
      </c>
      <c r="G12" s="17"/>
      <c r="H12" s="147">
        <f t="shared" si="1"/>
        <v>0</v>
      </c>
      <c r="I12" s="20" t="s">
        <v>149</v>
      </c>
      <c r="J12" s="21"/>
    </row>
    <row r="13" spans="1:11">
      <c r="A13" s="118">
        <v>7</v>
      </c>
      <c r="B13" s="203" t="s">
        <v>156</v>
      </c>
      <c r="D13" s="159">
        <v>150000</v>
      </c>
      <c r="E13" s="122"/>
      <c r="F13" s="23"/>
      <c r="G13" s="24"/>
      <c r="H13" s="148">
        <f>E13+F13+G13</f>
        <v>0</v>
      </c>
      <c r="I13" s="25"/>
      <c r="J13" s="21"/>
    </row>
    <row r="14" spans="1:11">
      <c r="A14" s="115">
        <v>8</v>
      </c>
      <c r="B14" s="92" t="s">
        <v>157</v>
      </c>
      <c r="D14" s="160">
        <v>40000</v>
      </c>
      <c r="E14" s="123"/>
      <c r="F14" s="27"/>
      <c r="G14" s="28"/>
      <c r="H14" s="148">
        <f t="shared" ref="H14:H17" si="2">E14+F14+G14</f>
        <v>0</v>
      </c>
      <c r="I14" s="25"/>
      <c r="J14" s="21"/>
    </row>
    <row r="15" spans="1:11">
      <c r="A15" s="118">
        <v>9</v>
      </c>
      <c r="B15" s="92" t="s">
        <v>158</v>
      </c>
      <c r="D15" s="160">
        <v>100000</v>
      </c>
      <c r="E15" s="123"/>
      <c r="F15" s="27"/>
      <c r="G15" s="28"/>
      <c r="H15" s="148">
        <f t="shared" si="2"/>
        <v>0</v>
      </c>
      <c r="I15" s="25"/>
      <c r="J15" s="21"/>
    </row>
    <row r="16" spans="1:11">
      <c r="A16" s="115">
        <v>10</v>
      </c>
      <c r="B16" s="92" t="s">
        <v>159</v>
      </c>
      <c r="D16" s="160">
        <v>200000</v>
      </c>
      <c r="E16" s="123"/>
      <c r="F16" s="27"/>
      <c r="G16" s="28"/>
      <c r="H16" s="148">
        <f t="shared" si="2"/>
        <v>0</v>
      </c>
      <c r="I16" s="25"/>
      <c r="J16" s="21"/>
    </row>
    <row r="17" spans="1:12">
      <c r="A17" s="118">
        <v>11</v>
      </c>
      <c r="B17" s="92" t="s">
        <v>160</v>
      </c>
      <c r="D17" s="160">
        <v>100000</v>
      </c>
      <c r="E17" s="123"/>
      <c r="F17" s="27"/>
      <c r="G17" s="28"/>
      <c r="H17" s="148">
        <f t="shared" si="2"/>
        <v>0</v>
      </c>
      <c r="I17" s="25"/>
      <c r="J17" s="21"/>
    </row>
    <row r="18" spans="1:12">
      <c r="A18" s="115">
        <v>12</v>
      </c>
      <c r="B18" s="92" t="s">
        <v>161</v>
      </c>
      <c r="D18" s="161">
        <v>30000</v>
      </c>
      <c r="E18" s="124"/>
      <c r="F18" s="30"/>
      <c r="G18" s="31"/>
      <c r="H18" s="146"/>
      <c r="I18" s="25"/>
      <c r="J18" s="21"/>
    </row>
    <row r="19" spans="1:12">
      <c r="A19" s="118">
        <v>13</v>
      </c>
      <c r="B19" s="93" t="s">
        <v>116</v>
      </c>
      <c r="C19" s="32"/>
      <c r="D19" s="158">
        <v>10000</v>
      </c>
      <c r="E19" s="124"/>
      <c r="F19" s="30"/>
      <c r="G19" s="31"/>
      <c r="H19" s="146">
        <f t="shared" ref="H19" si="3">E19</f>
        <v>0</v>
      </c>
      <c r="I19" s="25"/>
      <c r="J19" s="21"/>
    </row>
    <row r="20" spans="1:12">
      <c r="A20" s="115">
        <v>14</v>
      </c>
      <c r="B20" s="93" t="s">
        <v>117</v>
      </c>
      <c r="C20" s="32"/>
      <c r="D20" s="158">
        <v>35000</v>
      </c>
      <c r="E20" s="121"/>
      <c r="F20" s="15">
        <f>F21+F22</f>
        <v>0</v>
      </c>
      <c r="G20" s="17"/>
      <c r="H20" s="148"/>
      <c r="I20" s="25"/>
      <c r="J20" s="21"/>
    </row>
    <row r="21" spans="1:12">
      <c r="A21" s="118">
        <v>15</v>
      </c>
      <c r="B21" s="93" t="s">
        <v>118</v>
      </c>
      <c r="C21" s="32"/>
      <c r="D21" s="158">
        <v>20000</v>
      </c>
      <c r="E21" s="122"/>
      <c r="F21" s="22"/>
      <c r="G21" s="24"/>
      <c r="H21" s="148">
        <f t="shared" ref="H21:H22" si="4">E21+F21+G21</f>
        <v>0</v>
      </c>
      <c r="I21" s="25"/>
      <c r="J21" s="21"/>
    </row>
    <row r="22" spans="1:12">
      <c r="A22" s="115">
        <v>16</v>
      </c>
      <c r="B22" s="93" t="s">
        <v>119</v>
      </c>
      <c r="C22" s="32"/>
      <c r="D22" s="158">
        <v>20000</v>
      </c>
      <c r="E22" s="123"/>
      <c r="F22" s="26"/>
      <c r="G22" s="28"/>
      <c r="H22" s="148">
        <f t="shared" si="4"/>
        <v>0</v>
      </c>
      <c r="I22" s="25"/>
      <c r="J22" s="21"/>
    </row>
    <row r="23" spans="1:12" ht="46.8">
      <c r="A23" s="118">
        <v>17</v>
      </c>
      <c r="B23" s="204" t="s">
        <v>120</v>
      </c>
      <c r="C23" s="32"/>
      <c r="D23" s="158">
        <v>50000</v>
      </c>
      <c r="E23" s="124"/>
      <c r="F23" s="30"/>
      <c r="G23" s="31"/>
      <c r="H23" s="146"/>
      <c r="I23" s="25"/>
      <c r="J23" s="21"/>
    </row>
    <row r="24" spans="1:12">
      <c r="A24" s="115">
        <v>18</v>
      </c>
      <c r="B24" s="93" t="s">
        <v>121</v>
      </c>
      <c r="D24" s="161">
        <v>250000</v>
      </c>
      <c r="E24" s="121"/>
      <c r="F24" s="16"/>
      <c r="G24" s="17"/>
      <c r="H24" s="148">
        <f t="shared" ref="H24:H59" si="5">E24+F24+G24</f>
        <v>0</v>
      </c>
      <c r="I24" s="25"/>
      <c r="J24" s="21"/>
    </row>
    <row r="25" spans="1:12">
      <c r="A25" s="115"/>
      <c r="B25" s="187" t="s">
        <v>47</v>
      </c>
      <c r="C25" s="192"/>
      <c r="D25" s="164">
        <f>SUM(D26:D38)</f>
        <v>0</v>
      </c>
      <c r="E25" s="164">
        <f t="shared" ref="E25:H25" si="6">SUM(E26:E38)</f>
        <v>0</v>
      </c>
      <c r="F25" s="164">
        <f t="shared" si="6"/>
        <v>0</v>
      </c>
      <c r="G25" s="164">
        <f t="shared" si="6"/>
        <v>0</v>
      </c>
      <c r="H25" s="164">
        <f t="shared" si="6"/>
        <v>0</v>
      </c>
      <c r="I25" s="14"/>
      <c r="J25" s="14"/>
    </row>
    <row r="26" spans="1:12">
      <c r="A26" s="115"/>
      <c r="B26" s="91" t="s">
        <v>101</v>
      </c>
      <c r="C26" s="14"/>
      <c r="D26" s="165">
        <f>D27+D28</f>
        <v>0</v>
      </c>
      <c r="E26" s="127">
        <f>E27+E28</f>
        <v>0</v>
      </c>
      <c r="F26" s="35"/>
      <c r="G26" s="14"/>
      <c r="H26" s="148">
        <f t="shared" si="5"/>
        <v>0</v>
      </c>
      <c r="I26" s="36"/>
      <c r="J26" s="36"/>
      <c r="K26" s="1" t="s">
        <v>134</v>
      </c>
      <c r="L26" s="1" t="s">
        <v>135</v>
      </c>
    </row>
    <row r="27" spans="1:12" s="84" customFormat="1">
      <c r="A27" s="151"/>
      <c r="B27" s="39"/>
      <c r="C27" s="152" t="s">
        <v>29</v>
      </c>
      <c r="D27" s="166"/>
      <c r="E27" s="33"/>
      <c r="F27" s="39"/>
      <c r="G27" s="152"/>
      <c r="H27" s="153">
        <f t="shared" si="5"/>
        <v>0</v>
      </c>
      <c r="I27" s="152"/>
      <c r="J27" s="152"/>
      <c r="K27" s="84">
        <v>45000</v>
      </c>
      <c r="L27" s="84">
        <f>K27*12</f>
        <v>540000</v>
      </c>
    </row>
    <row r="28" spans="1:12">
      <c r="A28" s="115"/>
      <c r="B28" s="9"/>
      <c r="C28" s="36" t="s">
        <v>88</v>
      </c>
      <c r="D28" s="166"/>
      <c r="E28" s="125"/>
      <c r="F28" s="39"/>
      <c r="G28" s="36"/>
      <c r="H28" s="148">
        <f t="shared" si="5"/>
        <v>0</v>
      </c>
      <c r="I28" s="36"/>
      <c r="J28" s="36"/>
    </row>
    <row r="29" spans="1:12">
      <c r="A29" s="115"/>
      <c r="B29" s="9"/>
      <c r="C29" s="36"/>
      <c r="D29" s="166"/>
      <c r="E29" s="125"/>
      <c r="F29" s="39"/>
      <c r="G29" s="36"/>
      <c r="H29" s="148">
        <f t="shared" si="5"/>
        <v>0</v>
      </c>
      <c r="I29" s="36"/>
      <c r="J29" s="36"/>
    </row>
    <row r="30" spans="1:12">
      <c r="A30" s="115"/>
      <c r="B30" s="9" t="s">
        <v>57</v>
      </c>
      <c r="C30" s="14"/>
      <c r="D30" s="165"/>
      <c r="E30" s="127"/>
      <c r="F30" s="16">
        <f>F31+F32+F33+F34</f>
        <v>0</v>
      </c>
      <c r="G30" s="14"/>
      <c r="H30" s="148">
        <f t="shared" si="5"/>
        <v>0</v>
      </c>
      <c r="I30" s="36"/>
      <c r="J30" s="36"/>
    </row>
    <row r="31" spans="1:12">
      <c r="A31" s="115"/>
      <c r="B31" s="9"/>
      <c r="C31" s="36" t="s">
        <v>58</v>
      </c>
      <c r="D31" s="167"/>
      <c r="F31" s="11"/>
      <c r="G31" s="36"/>
      <c r="H31" s="148">
        <f t="shared" si="5"/>
        <v>0</v>
      </c>
      <c r="I31" s="36"/>
      <c r="J31" s="36"/>
    </row>
    <row r="32" spans="1:12">
      <c r="A32" s="115"/>
      <c r="B32" s="9"/>
      <c r="C32" s="36" t="s">
        <v>59</v>
      </c>
      <c r="D32" s="167"/>
      <c r="F32" s="11"/>
      <c r="G32" s="36"/>
      <c r="H32" s="148">
        <f t="shared" si="5"/>
        <v>0</v>
      </c>
      <c r="I32" s="36"/>
      <c r="J32" s="36"/>
    </row>
    <row r="33" spans="1:10">
      <c r="A33" s="115"/>
      <c r="B33" s="9"/>
      <c r="C33" s="36" t="s">
        <v>60</v>
      </c>
      <c r="D33" s="167"/>
      <c r="F33" s="11"/>
      <c r="G33" s="36"/>
      <c r="H33" s="148">
        <f t="shared" si="5"/>
        <v>0</v>
      </c>
      <c r="I33" s="36"/>
      <c r="J33" s="36"/>
    </row>
    <row r="34" spans="1:10">
      <c r="A34" s="115"/>
      <c r="B34" s="9"/>
      <c r="C34" s="36" t="s">
        <v>61</v>
      </c>
      <c r="D34" s="167"/>
      <c r="F34" s="11"/>
      <c r="G34" s="36"/>
      <c r="H34" s="148">
        <f t="shared" si="5"/>
        <v>0</v>
      </c>
      <c r="I34" s="36"/>
      <c r="J34" s="36"/>
    </row>
    <row r="35" spans="1:10">
      <c r="A35" s="115"/>
      <c r="B35" s="9"/>
      <c r="C35" s="36"/>
      <c r="D35" s="167"/>
      <c r="F35" s="11"/>
      <c r="G35" s="36"/>
      <c r="H35" s="148">
        <f t="shared" si="5"/>
        <v>0</v>
      </c>
      <c r="I35" s="36"/>
      <c r="J35" s="36"/>
    </row>
    <row r="36" spans="1:10">
      <c r="A36" s="115"/>
      <c r="B36" s="9"/>
      <c r="C36" s="14"/>
      <c r="D36" s="168"/>
      <c r="E36" s="127"/>
      <c r="F36" s="16"/>
      <c r="G36" s="14"/>
      <c r="H36" s="148">
        <f t="shared" si="5"/>
        <v>0</v>
      </c>
      <c r="I36" s="36"/>
      <c r="J36" s="36"/>
    </row>
    <row r="37" spans="1:10">
      <c r="A37" s="115"/>
      <c r="B37" s="9"/>
      <c r="C37" s="40"/>
      <c r="D37" s="169"/>
      <c r="E37" s="128"/>
      <c r="F37" s="41"/>
      <c r="G37" s="40"/>
      <c r="H37" s="148">
        <f t="shared" si="5"/>
        <v>0</v>
      </c>
      <c r="I37" s="36"/>
      <c r="J37" s="36"/>
    </row>
    <row r="38" spans="1:10">
      <c r="A38" s="115"/>
      <c r="B38" s="107"/>
      <c r="C38" s="40"/>
      <c r="D38" s="169"/>
      <c r="E38" s="129"/>
      <c r="F38" s="43"/>
      <c r="G38" s="40"/>
      <c r="H38" s="148">
        <f t="shared" si="5"/>
        <v>0</v>
      </c>
      <c r="I38" s="42"/>
      <c r="J38" s="42"/>
    </row>
    <row r="39" spans="1:10">
      <c r="A39" s="115"/>
      <c r="B39" s="193" t="s">
        <v>43</v>
      </c>
      <c r="C39" s="192"/>
      <c r="D39" s="157">
        <f>SUM(D40:D51)</f>
        <v>0</v>
      </c>
      <c r="E39" s="157">
        <f t="shared" ref="E39:H39" si="7">SUM(E40:E51)</f>
        <v>0</v>
      </c>
      <c r="F39" s="157">
        <f t="shared" si="7"/>
        <v>0</v>
      </c>
      <c r="G39" s="157">
        <f t="shared" si="7"/>
        <v>0</v>
      </c>
      <c r="H39" s="157">
        <f t="shared" si="7"/>
        <v>0</v>
      </c>
      <c r="I39" s="14"/>
      <c r="J39" s="14"/>
    </row>
    <row r="40" spans="1:10">
      <c r="A40" s="115"/>
      <c r="B40" s="91" t="s">
        <v>102</v>
      </c>
      <c r="C40" s="19"/>
      <c r="D40" s="170"/>
      <c r="E40" s="122"/>
      <c r="F40" s="23">
        <f>F41+F42+F43+F44+F45+F46+F48</f>
        <v>0</v>
      </c>
      <c r="G40" s="24">
        <f>G41+G42+G43+G44+G45+G46+G48</f>
        <v>0</v>
      </c>
      <c r="H40" s="148">
        <f t="shared" si="5"/>
        <v>0</v>
      </c>
      <c r="I40" s="19"/>
      <c r="J40" s="19"/>
    </row>
    <row r="41" spans="1:10">
      <c r="A41" s="115"/>
      <c r="B41" s="92"/>
      <c r="C41" s="29"/>
      <c r="D41" s="163"/>
      <c r="E41" s="126"/>
      <c r="F41" s="34"/>
      <c r="G41" s="29"/>
      <c r="H41" s="148">
        <f t="shared" si="5"/>
        <v>0</v>
      </c>
      <c r="I41" s="21"/>
      <c r="J41" s="21"/>
    </row>
    <row r="42" spans="1:10">
      <c r="A42" s="115"/>
      <c r="B42" s="92" t="s">
        <v>103</v>
      </c>
      <c r="C42" s="14"/>
      <c r="D42" s="158">
        <f>D43+D44+D45+D46+D47+D48+D49+D50</f>
        <v>0</v>
      </c>
      <c r="E42" s="121">
        <f>E43+E44+E45+E46+E47+E48+E49+E50</f>
        <v>0</v>
      </c>
      <c r="F42" s="16"/>
      <c r="G42" s="17"/>
      <c r="H42" s="148">
        <f t="shared" si="5"/>
        <v>0</v>
      </c>
      <c r="I42" s="21"/>
      <c r="J42" s="21"/>
    </row>
    <row r="43" spans="1:10">
      <c r="A43" s="115"/>
      <c r="B43" s="92"/>
      <c r="C43" s="19" t="s">
        <v>24</v>
      </c>
      <c r="D43" s="159"/>
      <c r="E43" s="122"/>
      <c r="F43" s="23"/>
      <c r="G43" s="24"/>
      <c r="H43" s="148">
        <f t="shared" si="5"/>
        <v>0</v>
      </c>
      <c r="I43" s="21"/>
      <c r="J43" s="21"/>
    </row>
    <row r="44" spans="1:10">
      <c r="A44" s="115"/>
      <c r="B44" s="92"/>
      <c r="C44" s="21" t="s">
        <v>25</v>
      </c>
      <c r="D44" s="160"/>
      <c r="E44" s="123"/>
      <c r="F44" s="27"/>
      <c r="G44" s="28"/>
      <c r="H44" s="148">
        <f t="shared" si="5"/>
        <v>0</v>
      </c>
      <c r="I44" s="21"/>
      <c r="J44" s="21"/>
    </row>
    <row r="45" spans="1:10">
      <c r="A45" s="115"/>
      <c r="B45" s="92"/>
      <c r="C45" s="21" t="s">
        <v>27</v>
      </c>
      <c r="D45" s="160"/>
      <c r="E45" s="123"/>
      <c r="F45" s="27"/>
      <c r="G45" s="28"/>
      <c r="H45" s="148">
        <f t="shared" si="5"/>
        <v>0</v>
      </c>
      <c r="I45" s="21"/>
      <c r="J45" s="21"/>
    </row>
    <row r="46" spans="1:10">
      <c r="A46" s="115"/>
      <c r="B46" s="92"/>
      <c r="C46" s="21" t="s">
        <v>28</v>
      </c>
      <c r="D46" s="160"/>
      <c r="E46" s="123"/>
      <c r="F46" s="27"/>
      <c r="G46" s="28"/>
      <c r="H46" s="148">
        <f t="shared" si="5"/>
        <v>0</v>
      </c>
      <c r="I46" s="21"/>
      <c r="J46" s="21"/>
    </row>
    <row r="47" spans="1:10">
      <c r="A47" s="115"/>
      <c r="B47" s="92"/>
      <c r="C47" s="21" t="s">
        <v>30</v>
      </c>
      <c r="D47" s="160"/>
      <c r="E47" s="123"/>
      <c r="F47" s="27"/>
      <c r="G47" s="28"/>
      <c r="H47" s="148">
        <f t="shared" si="5"/>
        <v>0</v>
      </c>
      <c r="I47" s="21"/>
      <c r="J47" s="21"/>
    </row>
    <row r="48" spans="1:10">
      <c r="A48" s="115"/>
      <c r="B48" s="92"/>
      <c r="C48" s="21" t="s">
        <v>31</v>
      </c>
      <c r="D48" s="160"/>
      <c r="E48" s="123"/>
      <c r="F48" s="27"/>
      <c r="G48" s="28"/>
      <c r="H48" s="148">
        <f t="shared" si="5"/>
        <v>0</v>
      </c>
      <c r="I48" s="21"/>
      <c r="J48" s="21"/>
    </row>
    <row r="49" spans="1:10">
      <c r="A49" s="115"/>
      <c r="B49" s="92"/>
      <c r="C49" s="21" t="s">
        <v>29</v>
      </c>
      <c r="D49" s="160"/>
      <c r="E49" s="123"/>
      <c r="F49" s="27"/>
      <c r="G49" s="28"/>
      <c r="H49" s="148">
        <f t="shared" si="5"/>
        <v>0</v>
      </c>
      <c r="I49" s="21"/>
      <c r="J49" s="21"/>
    </row>
    <row r="50" spans="1:10">
      <c r="A50" s="115"/>
      <c r="B50" s="92"/>
      <c r="C50" s="21" t="s">
        <v>26</v>
      </c>
      <c r="D50" s="160"/>
      <c r="E50" s="123"/>
      <c r="F50" s="27"/>
      <c r="G50" s="28"/>
      <c r="H50" s="148">
        <f t="shared" si="5"/>
        <v>0</v>
      </c>
      <c r="I50" s="21"/>
      <c r="J50" s="21"/>
    </row>
    <row r="51" spans="1:10">
      <c r="A51" s="115"/>
      <c r="B51" s="107"/>
      <c r="C51" s="42"/>
      <c r="D51" s="171"/>
      <c r="E51" s="130"/>
      <c r="F51" s="46"/>
      <c r="G51" s="42"/>
      <c r="H51" s="148">
        <f t="shared" si="5"/>
        <v>0</v>
      </c>
      <c r="I51" s="42"/>
      <c r="J51" s="42"/>
    </row>
    <row r="52" spans="1:10">
      <c r="A52" s="115"/>
      <c r="B52" s="187" t="s">
        <v>48</v>
      </c>
      <c r="C52" s="192"/>
      <c r="D52" s="157">
        <f>SUM(D53:D56)</f>
        <v>0</v>
      </c>
      <c r="E52" s="157">
        <f t="shared" ref="E52:H52" si="8">SUM(E53:E56)</f>
        <v>0</v>
      </c>
      <c r="F52" s="157">
        <f t="shared" si="8"/>
        <v>0</v>
      </c>
      <c r="G52" s="157">
        <f t="shared" si="8"/>
        <v>0</v>
      </c>
      <c r="H52" s="157">
        <f t="shared" si="8"/>
        <v>0</v>
      </c>
      <c r="I52" s="14"/>
      <c r="J52" s="14"/>
    </row>
    <row r="53" spans="1:10">
      <c r="A53" s="115"/>
      <c r="B53" s="91" t="s">
        <v>85</v>
      </c>
      <c r="C53" s="19" t="s">
        <v>84</v>
      </c>
      <c r="D53" s="159"/>
      <c r="E53" s="122"/>
      <c r="F53" s="47"/>
      <c r="G53" s="19"/>
      <c r="H53" s="148">
        <f t="shared" si="5"/>
        <v>0</v>
      </c>
      <c r="I53" s="19"/>
      <c r="J53" s="19"/>
    </row>
    <row r="54" spans="1:10">
      <c r="A54" s="115"/>
      <c r="B54" s="92"/>
      <c r="C54" s="19" t="s">
        <v>86</v>
      </c>
      <c r="D54" s="160"/>
      <c r="E54" s="123"/>
      <c r="F54" s="48"/>
      <c r="G54" s="21"/>
      <c r="H54" s="148">
        <f t="shared" si="5"/>
        <v>0</v>
      </c>
      <c r="I54" s="21"/>
      <c r="J54" s="21"/>
    </row>
    <row r="55" spans="1:10">
      <c r="A55" s="115"/>
      <c r="B55" s="92"/>
      <c r="C55" s="19" t="s">
        <v>138</v>
      </c>
      <c r="D55" s="160"/>
      <c r="E55" s="123"/>
      <c r="F55" s="48"/>
      <c r="G55" s="21"/>
      <c r="H55" s="148">
        <f t="shared" si="5"/>
        <v>0</v>
      </c>
      <c r="I55" s="21"/>
      <c r="J55" s="21"/>
    </row>
    <row r="56" spans="1:10">
      <c r="A56" s="115"/>
      <c r="B56" s="93"/>
      <c r="C56" s="29"/>
      <c r="D56" s="163"/>
      <c r="E56" s="126"/>
      <c r="F56" s="34"/>
      <c r="G56" s="29"/>
      <c r="H56" s="148">
        <f t="shared" si="5"/>
        <v>0</v>
      </c>
      <c r="I56" s="29"/>
      <c r="J56" s="29"/>
    </row>
    <row r="57" spans="1:10">
      <c r="A57" s="115"/>
      <c r="B57" s="193" t="s">
        <v>49</v>
      </c>
      <c r="C57" s="194"/>
      <c r="D57" s="176">
        <f>SUM(D58:D75)</f>
        <v>0</v>
      </c>
      <c r="E57" s="176">
        <f t="shared" ref="E57:H57" si="9">SUM(E58:E75)</f>
        <v>0</v>
      </c>
      <c r="F57" s="176">
        <f t="shared" si="9"/>
        <v>0</v>
      </c>
      <c r="G57" s="176">
        <f t="shared" si="9"/>
        <v>0</v>
      </c>
      <c r="H57" s="176">
        <f t="shared" si="9"/>
        <v>0</v>
      </c>
      <c r="I57" s="14"/>
      <c r="J57" s="14"/>
    </row>
    <row r="58" spans="1:10">
      <c r="A58" s="115"/>
      <c r="B58" s="109" t="s">
        <v>71</v>
      </c>
      <c r="C58" s="100"/>
      <c r="D58" s="172"/>
      <c r="E58" s="131"/>
      <c r="F58" s="105"/>
      <c r="G58" s="99"/>
      <c r="H58" s="148">
        <f t="shared" si="5"/>
        <v>0</v>
      </c>
      <c r="I58" s="99"/>
      <c r="J58" s="99"/>
    </row>
    <row r="59" spans="1:10">
      <c r="A59" s="115"/>
      <c r="B59" s="104"/>
      <c r="C59" s="66" t="s">
        <v>72</v>
      </c>
      <c r="D59" s="173"/>
      <c r="E59" s="132"/>
      <c r="F59" s="103"/>
      <c r="G59" s="66"/>
      <c r="H59" s="148">
        <f t="shared" si="5"/>
        <v>0</v>
      </c>
      <c r="I59" s="66"/>
      <c r="J59" s="66"/>
    </row>
    <row r="60" spans="1:10">
      <c r="A60" s="115"/>
      <c r="B60" s="104"/>
      <c r="C60" s="66" t="s">
        <v>73</v>
      </c>
      <c r="D60" s="173"/>
      <c r="E60" s="132"/>
      <c r="F60" s="103"/>
      <c r="G60" s="66"/>
      <c r="H60" s="148">
        <f t="shared" ref="H60:H123" si="10">E60+F60+G60</f>
        <v>0</v>
      </c>
      <c r="I60" s="66"/>
      <c r="J60" s="66"/>
    </row>
    <row r="61" spans="1:10">
      <c r="A61" s="115"/>
      <c r="B61" s="104"/>
      <c r="C61" s="66" t="s">
        <v>74</v>
      </c>
      <c r="D61" s="173"/>
      <c r="E61" s="132"/>
      <c r="F61" s="103"/>
      <c r="G61" s="66"/>
      <c r="H61" s="148">
        <f t="shared" si="10"/>
        <v>0</v>
      </c>
      <c r="I61" s="66"/>
      <c r="J61" s="66"/>
    </row>
    <row r="62" spans="1:10">
      <c r="A62" s="115"/>
      <c r="B62" s="104" t="s">
        <v>75</v>
      </c>
      <c r="C62" s="66"/>
      <c r="D62" s="173"/>
      <c r="E62" s="132"/>
      <c r="F62" s="103"/>
      <c r="G62" s="66"/>
      <c r="H62" s="148">
        <f t="shared" si="10"/>
        <v>0</v>
      </c>
      <c r="I62" s="66"/>
      <c r="J62" s="66"/>
    </row>
    <row r="63" spans="1:10">
      <c r="A63" s="115"/>
      <c r="B63" s="104"/>
      <c r="C63" s="66" t="s">
        <v>7</v>
      </c>
      <c r="D63" s="173"/>
      <c r="E63" s="132"/>
      <c r="F63" s="103"/>
      <c r="G63" s="66"/>
      <c r="H63" s="148">
        <f t="shared" si="10"/>
        <v>0</v>
      </c>
      <c r="I63" s="66"/>
      <c r="J63" s="66"/>
    </row>
    <row r="64" spans="1:10">
      <c r="A64" s="115"/>
      <c r="B64" s="104"/>
      <c r="C64" s="66" t="s">
        <v>76</v>
      </c>
      <c r="D64" s="173"/>
      <c r="E64" s="132"/>
      <c r="F64" s="103"/>
      <c r="G64" s="66"/>
      <c r="H64" s="148">
        <f t="shared" si="10"/>
        <v>0</v>
      </c>
      <c r="I64" s="66"/>
      <c r="J64" s="66"/>
    </row>
    <row r="65" spans="1:13">
      <c r="A65" s="115"/>
      <c r="B65" s="104" t="s">
        <v>140</v>
      </c>
      <c r="C65" s="66"/>
      <c r="D65" s="173"/>
      <c r="E65" s="132"/>
      <c r="F65" s="103"/>
      <c r="G65" s="66"/>
      <c r="H65" s="148">
        <f t="shared" si="10"/>
        <v>0</v>
      </c>
      <c r="I65" s="66"/>
      <c r="J65" s="66"/>
    </row>
    <row r="66" spans="1:13">
      <c r="A66" s="115"/>
      <c r="B66" s="104"/>
      <c r="C66" s="66" t="s">
        <v>77</v>
      </c>
      <c r="D66" s="173"/>
      <c r="E66" s="132"/>
      <c r="F66" s="103"/>
      <c r="G66" s="66"/>
      <c r="H66" s="148">
        <f t="shared" si="10"/>
        <v>0</v>
      </c>
      <c r="I66" s="66"/>
      <c r="J66" s="66"/>
    </row>
    <row r="67" spans="1:13">
      <c r="A67" s="115"/>
      <c r="B67" s="104"/>
      <c r="C67" s="66" t="s">
        <v>139</v>
      </c>
      <c r="D67" s="173"/>
      <c r="E67" s="132"/>
      <c r="F67" s="103"/>
      <c r="G67" s="66"/>
      <c r="H67" s="148">
        <f t="shared" si="10"/>
        <v>0</v>
      </c>
      <c r="I67" s="66"/>
      <c r="J67" s="66"/>
    </row>
    <row r="68" spans="1:13">
      <c r="A68" s="115"/>
      <c r="B68" s="104"/>
      <c r="C68" s="66" t="s">
        <v>141</v>
      </c>
      <c r="D68" s="173"/>
      <c r="E68" s="132"/>
      <c r="F68" s="103"/>
      <c r="G68" s="66"/>
      <c r="H68" s="148">
        <f t="shared" si="10"/>
        <v>0</v>
      </c>
      <c r="I68" s="66"/>
      <c r="J68" s="66"/>
    </row>
    <row r="69" spans="1:13">
      <c r="A69" s="115"/>
      <c r="B69" s="104"/>
      <c r="C69" s="66" t="s">
        <v>8</v>
      </c>
      <c r="D69" s="173"/>
      <c r="E69" s="132"/>
      <c r="F69" s="103"/>
      <c r="G69" s="66"/>
      <c r="H69" s="148">
        <f t="shared" si="10"/>
        <v>0</v>
      </c>
      <c r="I69" s="66"/>
      <c r="J69" s="66"/>
    </row>
    <row r="70" spans="1:13">
      <c r="A70" s="115"/>
      <c r="B70" s="104" t="s">
        <v>78</v>
      </c>
      <c r="C70" s="66"/>
      <c r="D70" s="173"/>
      <c r="E70" s="132"/>
      <c r="F70" s="103"/>
      <c r="G70" s="66"/>
      <c r="H70" s="148">
        <f t="shared" si="10"/>
        <v>0</v>
      </c>
      <c r="I70" s="66"/>
      <c r="J70" s="66"/>
    </row>
    <row r="71" spans="1:13">
      <c r="A71" s="115"/>
      <c r="B71" s="104"/>
      <c r="C71" s="66" t="s">
        <v>79</v>
      </c>
      <c r="D71" s="173"/>
      <c r="E71" s="132"/>
      <c r="F71" s="103"/>
      <c r="G71" s="66"/>
      <c r="H71" s="148">
        <f t="shared" si="10"/>
        <v>0</v>
      </c>
      <c r="I71" s="66"/>
      <c r="J71" s="66"/>
    </row>
    <row r="72" spans="1:13">
      <c r="A72" s="115"/>
      <c r="B72" s="104"/>
      <c r="C72" s="66" t="s">
        <v>80</v>
      </c>
      <c r="D72" s="173"/>
      <c r="E72" s="132"/>
      <c r="F72" s="103"/>
      <c r="G72" s="66"/>
      <c r="H72" s="148">
        <f t="shared" si="10"/>
        <v>0</v>
      </c>
      <c r="I72" s="66"/>
      <c r="J72" s="66"/>
    </row>
    <row r="73" spans="1:13">
      <c r="A73" s="115"/>
      <c r="B73" s="104"/>
      <c r="C73" s="66"/>
      <c r="D73" s="173"/>
      <c r="E73" s="132"/>
      <c r="F73" s="103"/>
      <c r="G73" s="66"/>
      <c r="H73" s="148">
        <f t="shared" si="10"/>
        <v>0</v>
      </c>
      <c r="I73" s="66"/>
      <c r="J73" s="66"/>
    </row>
    <row r="74" spans="1:13">
      <c r="A74" s="115"/>
      <c r="B74" s="101" t="s">
        <v>144</v>
      </c>
      <c r="C74" s="102"/>
      <c r="D74" s="174"/>
      <c r="E74" s="132"/>
      <c r="F74" s="103"/>
      <c r="G74" s="66"/>
      <c r="H74" s="148">
        <f t="shared" si="10"/>
        <v>0</v>
      </c>
      <c r="I74" s="104"/>
      <c r="J74" s="66"/>
    </row>
    <row r="75" spans="1:13">
      <c r="A75" s="115"/>
      <c r="B75" s="110"/>
      <c r="C75" s="66"/>
      <c r="D75" s="173"/>
      <c r="E75" s="132"/>
      <c r="F75" s="103"/>
      <c r="G75" s="66"/>
      <c r="H75" s="148">
        <f t="shared" si="10"/>
        <v>0</v>
      </c>
      <c r="I75" s="66"/>
      <c r="J75" s="66"/>
    </row>
    <row r="76" spans="1:13" s="49" customFormat="1">
      <c r="A76" s="115"/>
      <c r="B76" s="195" t="s">
        <v>62</v>
      </c>
      <c r="C76" s="196"/>
      <c r="D76" s="205">
        <f>SUM(D77:D82)</f>
        <v>270000</v>
      </c>
      <c r="E76" s="205">
        <f t="shared" ref="E76:H76" si="11">SUM(E77:E82)</f>
        <v>0</v>
      </c>
      <c r="F76" s="205">
        <f t="shared" si="11"/>
        <v>0</v>
      </c>
      <c r="G76" s="205">
        <f t="shared" si="11"/>
        <v>0</v>
      </c>
      <c r="H76" s="205">
        <f t="shared" si="11"/>
        <v>0</v>
      </c>
      <c r="I76" s="72"/>
      <c r="J76" s="72"/>
    </row>
    <row r="77" spans="1:13">
      <c r="A77" s="115"/>
      <c r="B77" s="9" t="s">
        <v>65</v>
      </c>
      <c r="C77" s="36" t="s">
        <v>163</v>
      </c>
      <c r="D77" s="166">
        <v>100000</v>
      </c>
      <c r="E77" s="125"/>
      <c r="F77" s="50"/>
      <c r="G77" s="51"/>
      <c r="H77" s="148">
        <f t="shared" si="10"/>
        <v>0</v>
      </c>
      <c r="I77" s="36"/>
      <c r="J77" s="36"/>
    </row>
    <row r="78" spans="1:13">
      <c r="A78" s="115"/>
      <c r="B78" s="9"/>
      <c r="C78" s="36" t="s">
        <v>63</v>
      </c>
      <c r="D78" s="166">
        <v>20000</v>
      </c>
      <c r="E78" s="125"/>
      <c r="F78" s="50"/>
      <c r="G78" s="51"/>
      <c r="H78" s="148">
        <f t="shared" si="10"/>
        <v>0</v>
      </c>
      <c r="I78" s="36"/>
      <c r="J78" s="36"/>
    </row>
    <row r="79" spans="1:13">
      <c r="A79" s="115"/>
      <c r="B79" s="9"/>
      <c r="C79" s="36" t="s">
        <v>64</v>
      </c>
      <c r="D79" s="166">
        <v>150000</v>
      </c>
      <c r="E79" s="125"/>
      <c r="F79" s="50"/>
      <c r="G79" s="51"/>
      <c r="H79" s="148">
        <f t="shared" si="10"/>
        <v>0</v>
      </c>
      <c r="I79" s="36"/>
      <c r="J79" s="36"/>
      <c r="K79" s="1" t="s">
        <v>131</v>
      </c>
      <c r="L79" s="1" t="s">
        <v>87</v>
      </c>
      <c r="M79" s="1" t="s">
        <v>68</v>
      </c>
    </row>
    <row r="80" spans="1:13" s="37" customFormat="1">
      <c r="A80" s="116"/>
      <c r="B80" s="108"/>
      <c r="C80" s="38" t="s">
        <v>164</v>
      </c>
      <c r="D80" s="166"/>
      <c r="E80" s="125"/>
      <c r="F80" s="50"/>
      <c r="G80" s="52"/>
      <c r="H80" s="148">
        <f t="shared" si="10"/>
        <v>0</v>
      </c>
      <c r="I80" s="38"/>
      <c r="J80" s="38"/>
      <c r="K80" s="37">
        <v>8340</v>
      </c>
      <c r="L80" s="37">
        <v>3</v>
      </c>
      <c r="M80" s="37">
        <f>K80*L80</f>
        <v>25020</v>
      </c>
    </row>
    <row r="81" spans="1:13">
      <c r="A81" s="115"/>
      <c r="B81" s="9"/>
      <c r="C81" s="36" t="s">
        <v>66</v>
      </c>
      <c r="D81" s="166"/>
      <c r="E81" s="125"/>
      <c r="F81" s="50"/>
      <c r="G81" s="51"/>
      <c r="H81" s="148">
        <f t="shared" si="10"/>
        <v>0</v>
      </c>
      <c r="I81" s="36"/>
      <c r="J81" s="36"/>
      <c r="K81" s="1">
        <v>6000</v>
      </c>
      <c r="L81" s="1">
        <v>1</v>
      </c>
      <c r="M81" s="1">
        <f>K81*L81</f>
        <v>6000</v>
      </c>
    </row>
    <row r="82" spans="1:13">
      <c r="A82" s="115"/>
      <c r="B82" s="107"/>
      <c r="C82" s="42"/>
      <c r="D82" s="171"/>
      <c r="E82" s="130"/>
      <c r="F82" s="46"/>
      <c r="G82" s="42"/>
      <c r="H82" s="148">
        <f t="shared" si="10"/>
        <v>0</v>
      </c>
      <c r="I82" s="42"/>
      <c r="J82" s="42"/>
      <c r="K82" s="1" t="s">
        <v>132</v>
      </c>
      <c r="M82" s="1">
        <f>SUM(M80:M81)</f>
        <v>31020</v>
      </c>
    </row>
    <row r="83" spans="1:13">
      <c r="A83" s="115"/>
      <c r="B83" s="193" t="s">
        <v>42</v>
      </c>
      <c r="C83" s="194"/>
      <c r="D83" s="157">
        <f>D84+D93</f>
        <v>70000</v>
      </c>
      <c r="E83" s="157">
        <f t="shared" ref="E83:G83" si="12">E84+E93</f>
        <v>0</v>
      </c>
      <c r="F83" s="157">
        <f t="shared" si="12"/>
        <v>0</v>
      </c>
      <c r="G83" s="157">
        <f t="shared" si="12"/>
        <v>0</v>
      </c>
      <c r="H83" s="157">
        <f>H84+H93</f>
        <v>0</v>
      </c>
      <c r="I83" s="14"/>
      <c r="J83" s="14"/>
      <c r="K83" s="1" t="s">
        <v>133</v>
      </c>
      <c r="M83" s="1">
        <f>M82*12</f>
        <v>372240</v>
      </c>
    </row>
    <row r="84" spans="1:13">
      <c r="A84" s="115"/>
      <c r="B84" s="91" t="s">
        <v>104</v>
      </c>
      <c r="C84" s="14"/>
      <c r="D84" s="158">
        <f>D85+D86+D87+D88+D89+D90+D91+D92</f>
        <v>24000</v>
      </c>
      <c r="E84" s="158">
        <f t="shared" ref="E84:H84" si="13">E85+E86+E87+E88+E89+E90+E91+E92</f>
        <v>0</v>
      </c>
      <c r="F84" s="158">
        <f t="shared" si="13"/>
        <v>0</v>
      </c>
      <c r="G84" s="158">
        <f t="shared" si="13"/>
        <v>0</v>
      </c>
      <c r="H84" s="158">
        <f t="shared" si="13"/>
        <v>0</v>
      </c>
      <c r="I84" s="19"/>
      <c r="J84" s="19"/>
    </row>
    <row r="85" spans="1:13">
      <c r="A85" s="115"/>
      <c r="B85" s="92"/>
      <c r="C85" s="55" t="s">
        <v>39</v>
      </c>
      <c r="D85" s="159">
        <v>3000</v>
      </c>
      <c r="E85" s="122"/>
      <c r="F85" s="23"/>
      <c r="G85" s="24"/>
      <c r="H85" s="148">
        <f t="shared" si="10"/>
        <v>0</v>
      </c>
      <c r="I85" s="21"/>
      <c r="J85" s="21"/>
    </row>
    <row r="86" spans="1:13">
      <c r="A86" s="115"/>
      <c r="B86" s="92"/>
      <c r="C86" s="21" t="s">
        <v>33</v>
      </c>
      <c r="D86" s="160"/>
      <c r="E86" s="123"/>
      <c r="F86" s="27"/>
      <c r="G86" s="28"/>
      <c r="H86" s="148">
        <f t="shared" si="10"/>
        <v>0</v>
      </c>
      <c r="I86" s="21"/>
      <c r="J86" s="21"/>
    </row>
    <row r="87" spans="1:13">
      <c r="A87" s="115"/>
      <c r="B87" s="92"/>
      <c r="C87" s="56" t="s">
        <v>34</v>
      </c>
      <c r="D87" s="160">
        <v>1000</v>
      </c>
      <c r="E87" s="123"/>
      <c r="F87" s="27"/>
      <c r="G87" s="28"/>
      <c r="H87" s="148">
        <f t="shared" si="10"/>
        <v>0</v>
      </c>
      <c r="I87" s="21"/>
      <c r="J87" s="21"/>
    </row>
    <row r="88" spans="1:13">
      <c r="A88" s="115"/>
      <c r="B88" s="92"/>
      <c r="C88" s="21" t="s">
        <v>35</v>
      </c>
      <c r="D88" s="160"/>
      <c r="E88" s="123"/>
      <c r="F88" s="27"/>
      <c r="G88" s="28"/>
      <c r="H88" s="148">
        <f t="shared" si="10"/>
        <v>0</v>
      </c>
      <c r="I88" s="21"/>
      <c r="J88" s="21"/>
    </row>
    <row r="89" spans="1:13">
      <c r="A89" s="115"/>
      <c r="B89" s="92"/>
      <c r="C89" s="56" t="s">
        <v>36</v>
      </c>
      <c r="D89" s="160">
        <v>5000</v>
      </c>
      <c r="E89" s="123"/>
      <c r="F89" s="27"/>
      <c r="G89" s="28"/>
      <c r="H89" s="148">
        <f t="shared" si="10"/>
        <v>0</v>
      </c>
      <c r="I89" s="21"/>
      <c r="J89" s="21"/>
    </row>
    <row r="90" spans="1:13">
      <c r="A90" s="115"/>
      <c r="B90" s="92"/>
      <c r="C90" s="21" t="s">
        <v>37</v>
      </c>
      <c r="D90" s="160">
        <v>10000</v>
      </c>
      <c r="E90" s="123"/>
      <c r="F90" s="27"/>
      <c r="G90" s="28"/>
      <c r="H90" s="148">
        <f t="shared" si="10"/>
        <v>0</v>
      </c>
      <c r="I90" s="21"/>
      <c r="J90" s="21"/>
    </row>
    <row r="91" spans="1:13">
      <c r="A91" s="115"/>
      <c r="B91" s="92"/>
      <c r="C91" s="21" t="s">
        <v>40</v>
      </c>
      <c r="D91" s="160">
        <v>4000</v>
      </c>
      <c r="E91" s="123"/>
      <c r="F91" s="27"/>
      <c r="G91" s="28"/>
      <c r="H91" s="148">
        <f t="shared" si="10"/>
        <v>0</v>
      </c>
      <c r="I91" s="21"/>
      <c r="J91" s="21"/>
    </row>
    <row r="92" spans="1:13">
      <c r="A92" s="115"/>
      <c r="B92" s="107"/>
      <c r="C92" s="57" t="s">
        <v>38</v>
      </c>
      <c r="D92" s="175">
        <v>1000</v>
      </c>
      <c r="E92" s="133"/>
      <c r="F92" s="58"/>
      <c r="G92" s="59"/>
      <c r="H92" s="148">
        <f t="shared" si="10"/>
        <v>0</v>
      </c>
      <c r="I92" s="42"/>
      <c r="J92" s="21"/>
    </row>
    <row r="93" spans="1:13">
      <c r="A93" s="115"/>
      <c r="B93" s="91" t="s">
        <v>41</v>
      </c>
      <c r="C93" s="60"/>
      <c r="D93" s="158">
        <f>D94+D95+D96+D97+D98+D99+D101+D100</f>
        <v>46000</v>
      </c>
      <c r="E93" s="158">
        <f t="shared" ref="E93:H93" si="14">E94+E95+E96+E97+E98+E99+E101+E100</f>
        <v>0</v>
      </c>
      <c r="F93" s="158">
        <f t="shared" si="14"/>
        <v>0</v>
      </c>
      <c r="G93" s="158">
        <f t="shared" si="14"/>
        <v>0</v>
      </c>
      <c r="H93" s="158">
        <f t="shared" si="14"/>
        <v>0</v>
      </c>
      <c r="I93" s="14"/>
      <c r="J93" s="21"/>
    </row>
    <row r="94" spans="1:13">
      <c r="A94" s="115"/>
      <c r="B94" s="92"/>
      <c r="C94" s="55" t="s">
        <v>96</v>
      </c>
      <c r="D94" s="159">
        <v>4000</v>
      </c>
      <c r="E94" s="122"/>
      <c r="F94" s="23"/>
      <c r="G94" s="24"/>
      <c r="H94" s="148">
        <f t="shared" si="10"/>
        <v>0</v>
      </c>
      <c r="I94" s="19"/>
      <c r="J94" s="21"/>
    </row>
    <row r="95" spans="1:13">
      <c r="A95" s="115"/>
      <c r="B95" s="92"/>
      <c r="C95" s="56" t="s">
        <v>97</v>
      </c>
      <c r="D95" s="160">
        <v>7000</v>
      </c>
      <c r="E95" s="123"/>
      <c r="F95" s="27"/>
      <c r="G95" s="28"/>
      <c r="H95" s="148">
        <f t="shared" si="10"/>
        <v>0</v>
      </c>
      <c r="I95" s="21"/>
      <c r="J95" s="21"/>
    </row>
    <row r="96" spans="1:13">
      <c r="A96" s="115"/>
      <c r="B96" s="92"/>
      <c r="C96" s="56" t="s">
        <v>98</v>
      </c>
      <c r="D96" s="160">
        <v>1000</v>
      </c>
      <c r="E96" s="123"/>
      <c r="F96" s="27"/>
      <c r="G96" s="28"/>
      <c r="H96" s="148">
        <f t="shared" si="10"/>
        <v>0</v>
      </c>
      <c r="I96" s="21"/>
      <c r="J96" s="21"/>
    </row>
    <row r="97" spans="1:10">
      <c r="A97" s="115"/>
      <c r="B97" s="92"/>
      <c r="C97" s="56" t="s">
        <v>99</v>
      </c>
      <c r="D97" s="160">
        <v>5000</v>
      </c>
      <c r="E97" s="123"/>
      <c r="F97" s="27"/>
      <c r="G97" s="28"/>
      <c r="H97" s="148">
        <f t="shared" si="10"/>
        <v>0</v>
      </c>
      <c r="I97" s="21"/>
      <c r="J97" s="21"/>
    </row>
    <row r="98" spans="1:10">
      <c r="A98" s="115"/>
      <c r="B98" s="92"/>
      <c r="C98" s="56" t="s">
        <v>100</v>
      </c>
      <c r="D98" s="160">
        <v>3000</v>
      </c>
      <c r="E98" s="123"/>
      <c r="F98" s="27"/>
      <c r="G98" s="28"/>
      <c r="H98" s="148">
        <f t="shared" si="10"/>
        <v>0</v>
      </c>
      <c r="I98" s="21"/>
      <c r="J98" s="21"/>
    </row>
    <row r="99" spans="1:10">
      <c r="A99" s="115"/>
      <c r="B99" s="92"/>
      <c r="C99" s="56" t="s">
        <v>147</v>
      </c>
      <c r="D99" s="160">
        <v>5000</v>
      </c>
      <c r="E99" s="123"/>
      <c r="F99" s="27"/>
      <c r="G99" s="28"/>
      <c r="H99" s="148">
        <f t="shared" si="10"/>
        <v>0</v>
      </c>
      <c r="I99" s="21"/>
      <c r="J99" s="21"/>
    </row>
    <row r="100" spans="1:10">
      <c r="A100" s="115"/>
      <c r="B100" s="92"/>
      <c r="C100" s="57" t="s">
        <v>148</v>
      </c>
      <c r="D100" s="160">
        <v>21000</v>
      </c>
      <c r="E100" s="123"/>
      <c r="F100" s="27"/>
      <c r="G100" s="28"/>
      <c r="H100" s="148">
        <f t="shared" si="10"/>
        <v>0</v>
      </c>
      <c r="I100" s="21"/>
      <c r="J100" s="21"/>
    </row>
    <row r="101" spans="1:10">
      <c r="A101" s="115"/>
      <c r="B101" s="107"/>
      <c r="C101" s="57"/>
      <c r="D101" s="175"/>
      <c r="E101" s="133"/>
      <c r="F101" s="58"/>
      <c r="G101" s="59"/>
      <c r="H101" s="148">
        <f t="shared" si="10"/>
        <v>0</v>
      </c>
      <c r="I101" s="42"/>
      <c r="J101" s="42"/>
    </row>
    <row r="102" spans="1:10">
      <c r="A102" s="115"/>
      <c r="B102" s="187" t="s">
        <v>50</v>
      </c>
      <c r="C102" s="192"/>
      <c r="D102" s="157">
        <f>SUM(D103:D107)</f>
        <v>0</v>
      </c>
      <c r="E102" s="157">
        <f t="shared" ref="E102:H102" si="15">SUM(E103:E107)</f>
        <v>0</v>
      </c>
      <c r="F102" s="157">
        <f t="shared" si="15"/>
        <v>0</v>
      </c>
      <c r="G102" s="157">
        <f t="shared" si="15"/>
        <v>0</v>
      </c>
      <c r="H102" s="157">
        <f t="shared" si="15"/>
        <v>0</v>
      </c>
      <c r="I102" s="14"/>
      <c r="J102" s="14"/>
    </row>
    <row r="103" spans="1:10">
      <c r="A103" s="115"/>
      <c r="B103" s="91" t="s">
        <v>105</v>
      </c>
      <c r="C103" s="19"/>
      <c r="D103" s="170"/>
      <c r="E103" s="134"/>
      <c r="F103" s="44">
        <f>F104+F105+F106</f>
        <v>0</v>
      </c>
      <c r="G103" s="45">
        <f>G104+G105+G106</f>
        <v>0</v>
      </c>
      <c r="H103" s="148">
        <f t="shared" si="10"/>
        <v>0</v>
      </c>
      <c r="I103" s="19"/>
      <c r="J103" s="19"/>
    </row>
    <row r="104" spans="1:10">
      <c r="A104" s="115"/>
      <c r="B104" s="92"/>
      <c r="C104" s="21" t="s">
        <v>20</v>
      </c>
      <c r="D104" s="160"/>
      <c r="E104" s="123"/>
      <c r="F104" s="27"/>
      <c r="G104" s="28"/>
      <c r="H104" s="148">
        <f t="shared" si="10"/>
        <v>0</v>
      </c>
      <c r="I104" s="21"/>
      <c r="J104" s="21"/>
    </row>
    <row r="105" spans="1:10">
      <c r="A105" s="115"/>
      <c r="B105" s="92"/>
      <c r="C105" s="21" t="s">
        <v>21</v>
      </c>
      <c r="D105" s="160"/>
      <c r="E105" s="123"/>
      <c r="F105" s="27"/>
      <c r="G105" s="28"/>
      <c r="H105" s="148">
        <f t="shared" si="10"/>
        <v>0</v>
      </c>
      <c r="I105" s="21"/>
      <c r="J105" s="21"/>
    </row>
    <row r="106" spans="1:10">
      <c r="A106" s="115"/>
      <c r="B106" s="92"/>
      <c r="C106" s="21" t="s">
        <v>19</v>
      </c>
      <c r="D106" s="160"/>
      <c r="E106" s="123"/>
      <c r="F106" s="27"/>
      <c r="G106" s="28"/>
      <c r="H106" s="148">
        <f t="shared" si="10"/>
        <v>0</v>
      </c>
      <c r="I106" s="21"/>
      <c r="J106" s="21"/>
    </row>
    <row r="107" spans="1:10">
      <c r="A107" s="115"/>
      <c r="B107" s="107"/>
      <c r="C107" s="42" t="s">
        <v>22</v>
      </c>
      <c r="D107" s="175"/>
      <c r="E107" s="133"/>
      <c r="F107" s="58"/>
      <c r="G107" s="59"/>
      <c r="H107" s="148">
        <f t="shared" si="10"/>
        <v>0</v>
      </c>
      <c r="I107" s="42"/>
      <c r="J107" s="42"/>
    </row>
    <row r="108" spans="1:10">
      <c r="A108" s="115"/>
      <c r="B108" s="187" t="s">
        <v>51</v>
      </c>
      <c r="C108" s="192"/>
      <c r="D108" s="176">
        <f>D110+D111+D112+D113</f>
        <v>60000</v>
      </c>
      <c r="E108" s="176">
        <f t="shared" ref="E108:H108" si="16">E110+E111+E112+E113</f>
        <v>0</v>
      </c>
      <c r="F108" s="176">
        <f t="shared" si="16"/>
        <v>0</v>
      </c>
      <c r="G108" s="176">
        <f t="shared" si="16"/>
        <v>0</v>
      </c>
      <c r="H108" s="176">
        <f t="shared" si="16"/>
        <v>0</v>
      </c>
      <c r="I108" s="14"/>
      <c r="J108" s="14"/>
    </row>
    <row r="109" spans="1:10">
      <c r="A109" s="115"/>
      <c r="B109" s="91" t="s">
        <v>106</v>
      </c>
      <c r="C109" s="36"/>
      <c r="D109" s="166"/>
      <c r="E109" s="125"/>
      <c r="F109" s="50"/>
      <c r="G109" s="51"/>
      <c r="H109" s="148">
        <f t="shared" si="10"/>
        <v>0</v>
      </c>
      <c r="I109" s="36"/>
      <c r="J109" s="36"/>
    </row>
    <row r="110" spans="1:10">
      <c r="A110" s="115"/>
      <c r="B110" s="92"/>
      <c r="C110" s="36" t="s">
        <v>70</v>
      </c>
      <c r="D110" s="166">
        <v>10000</v>
      </c>
      <c r="E110" s="125"/>
      <c r="F110" s="50"/>
      <c r="G110" s="51"/>
      <c r="H110" s="148">
        <f t="shared" si="10"/>
        <v>0</v>
      </c>
      <c r="I110" s="36"/>
      <c r="J110" s="36"/>
    </row>
    <row r="111" spans="1:10">
      <c r="A111" s="115"/>
      <c r="B111" s="9"/>
      <c r="C111" s="36" t="s">
        <v>112</v>
      </c>
      <c r="D111" s="166">
        <v>10000</v>
      </c>
      <c r="E111" s="125"/>
      <c r="F111" s="50"/>
      <c r="G111" s="51"/>
      <c r="H111" s="148">
        <f t="shared" si="10"/>
        <v>0</v>
      </c>
      <c r="I111" s="36"/>
      <c r="J111" s="36"/>
    </row>
    <row r="112" spans="1:10">
      <c r="A112" s="115"/>
      <c r="B112" s="9"/>
      <c r="C112" s="36" t="s">
        <v>55</v>
      </c>
      <c r="D112" s="166">
        <v>10000</v>
      </c>
      <c r="E112" s="125"/>
      <c r="F112" s="50"/>
      <c r="G112" s="51"/>
      <c r="H112" s="148">
        <f t="shared" si="10"/>
        <v>0</v>
      </c>
      <c r="I112" s="36"/>
      <c r="J112" s="36"/>
    </row>
    <row r="113" spans="1:10">
      <c r="A113" s="115"/>
      <c r="B113" s="9"/>
      <c r="C113" s="36" t="s">
        <v>162</v>
      </c>
      <c r="D113" s="166">
        <v>30000</v>
      </c>
      <c r="E113" s="125"/>
      <c r="F113" s="50"/>
      <c r="G113" s="51"/>
      <c r="H113" s="148">
        <f t="shared" si="10"/>
        <v>0</v>
      </c>
      <c r="I113" s="36"/>
      <c r="J113" s="36"/>
    </row>
    <row r="114" spans="1:10">
      <c r="A114" s="115"/>
      <c r="B114" s="93"/>
      <c r="C114" s="29"/>
      <c r="D114" s="163"/>
      <c r="E114" s="126"/>
      <c r="F114" s="34"/>
      <c r="G114" s="29"/>
      <c r="H114" s="148">
        <f t="shared" si="10"/>
        <v>0</v>
      </c>
      <c r="I114" s="29"/>
      <c r="J114" s="29"/>
    </row>
    <row r="115" spans="1:10">
      <c r="A115" s="115"/>
      <c r="B115" s="187" t="s">
        <v>46</v>
      </c>
      <c r="C115" s="192"/>
      <c r="D115" s="176">
        <f>SUM(D116:D123)</f>
        <v>370000</v>
      </c>
      <c r="E115" s="176">
        <f t="shared" ref="E115:H115" si="17">SUM(E116:E123)</f>
        <v>0</v>
      </c>
      <c r="F115" s="176">
        <f t="shared" si="17"/>
        <v>0</v>
      </c>
      <c r="G115" s="176">
        <f t="shared" si="17"/>
        <v>0</v>
      </c>
      <c r="H115" s="176">
        <f t="shared" si="17"/>
        <v>0</v>
      </c>
      <c r="I115" s="14"/>
      <c r="J115" s="14"/>
    </row>
    <row r="116" spans="1:10">
      <c r="A116" s="115"/>
      <c r="B116" s="91" t="s">
        <v>107</v>
      </c>
      <c r="C116" s="14"/>
      <c r="D116" s="165">
        <f>D117+D118+D119+D120+D121+D122</f>
        <v>185000</v>
      </c>
      <c r="E116" s="127">
        <f>E117+E118+E119+E120+E121+E122</f>
        <v>0</v>
      </c>
      <c r="F116" s="61"/>
      <c r="G116" s="62"/>
      <c r="H116" s="148">
        <f t="shared" si="10"/>
        <v>0</v>
      </c>
      <c r="I116" s="36"/>
      <c r="J116" s="36"/>
    </row>
    <row r="117" spans="1:10">
      <c r="A117" s="115"/>
      <c r="B117" s="9"/>
      <c r="C117" s="36" t="s">
        <v>167</v>
      </c>
      <c r="D117" s="166">
        <v>150000</v>
      </c>
      <c r="E117" s="125"/>
      <c r="F117" s="50"/>
      <c r="G117" s="51"/>
      <c r="H117" s="148">
        <f t="shared" si="10"/>
        <v>0</v>
      </c>
      <c r="I117" s="36"/>
      <c r="J117" s="36"/>
    </row>
    <row r="118" spans="1:10">
      <c r="A118" s="115"/>
      <c r="B118" s="9"/>
      <c r="C118" s="36" t="s">
        <v>122</v>
      </c>
      <c r="D118" s="166">
        <v>20000</v>
      </c>
      <c r="E118" s="125"/>
      <c r="F118" s="50"/>
      <c r="G118" s="51"/>
      <c r="H118" s="148">
        <f t="shared" si="10"/>
        <v>0</v>
      </c>
      <c r="I118" s="36"/>
      <c r="J118" s="36"/>
    </row>
    <row r="119" spans="1:10">
      <c r="A119" s="115"/>
      <c r="B119" s="9"/>
      <c r="C119" s="36" t="s">
        <v>123</v>
      </c>
      <c r="D119" s="166">
        <v>15000</v>
      </c>
      <c r="E119" s="125"/>
      <c r="F119" s="50"/>
      <c r="G119" s="51"/>
      <c r="H119" s="148">
        <f t="shared" si="10"/>
        <v>0</v>
      </c>
      <c r="I119" s="36"/>
      <c r="J119" s="36"/>
    </row>
    <row r="120" spans="1:10">
      <c r="A120" s="115"/>
      <c r="B120" s="9"/>
      <c r="C120" s="36"/>
      <c r="D120" s="166"/>
      <c r="E120" s="125"/>
      <c r="F120" s="50"/>
      <c r="G120" s="51"/>
      <c r="H120" s="148">
        <f t="shared" si="10"/>
        <v>0</v>
      </c>
      <c r="I120" s="36"/>
      <c r="J120" s="36"/>
    </row>
    <row r="121" spans="1:10">
      <c r="A121" s="115"/>
      <c r="B121" s="9"/>
      <c r="C121" s="36"/>
      <c r="D121" s="166"/>
      <c r="E121" s="125"/>
      <c r="F121" s="50"/>
      <c r="G121" s="51"/>
      <c r="H121" s="148">
        <f t="shared" si="10"/>
        <v>0</v>
      </c>
      <c r="I121" s="36"/>
      <c r="J121" s="36"/>
    </row>
    <row r="122" spans="1:10">
      <c r="A122" s="115"/>
      <c r="B122" s="9"/>
      <c r="C122" s="36"/>
      <c r="D122" s="166"/>
      <c r="E122" s="125"/>
      <c r="F122" s="50"/>
      <c r="G122" s="51"/>
      <c r="H122" s="148">
        <f t="shared" si="10"/>
        <v>0</v>
      </c>
      <c r="I122" s="36"/>
      <c r="J122" s="36"/>
    </row>
    <row r="123" spans="1:10">
      <c r="A123" s="115"/>
      <c r="B123" s="107"/>
      <c r="C123" s="36"/>
      <c r="D123" s="171"/>
      <c r="E123" s="130"/>
      <c r="F123" s="46"/>
      <c r="G123" s="42"/>
      <c r="H123" s="148">
        <f t="shared" si="10"/>
        <v>0</v>
      </c>
      <c r="I123" s="42"/>
      <c r="J123" s="42"/>
    </row>
    <row r="124" spans="1:10">
      <c r="A124" s="115"/>
      <c r="B124" s="187" t="s">
        <v>45</v>
      </c>
      <c r="C124" s="192"/>
      <c r="D124" s="176">
        <f>SUM(D125:D134)</f>
        <v>0</v>
      </c>
      <c r="E124" s="176">
        <f t="shared" ref="E124:H124" si="18">SUM(E125:E134)</f>
        <v>0</v>
      </c>
      <c r="F124" s="176">
        <f t="shared" si="18"/>
        <v>0</v>
      </c>
      <c r="G124" s="176">
        <f t="shared" si="18"/>
        <v>0</v>
      </c>
      <c r="H124" s="176">
        <f t="shared" si="18"/>
        <v>0</v>
      </c>
      <c r="I124" s="14"/>
      <c r="J124" s="14"/>
    </row>
    <row r="125" spans="1:10">
      <c r="A125" s="115"/>
      <c r="B125" s="91" t="s">
        <v>108</v>
      </c>
      <c r="C125" s="36"/>
      <c r="D125" s="166"/>
      <c r="E125" s="125"/>
      <c r="F125" s="50"/>
      <c r="G125" s="51"/>
      <c r="H125" s="148">
        <f t="shared" ref="H125:H174" si="19">E125+F125+G125</f>
        <v>0</v>
      </c>
      <c r="I125" s="36"/>
      <c r="J125" s="36"/>
    </row>
    <row r="126" spans="1:10">
      <c r="A126" s="115"/>
      <c r="B126" s="9"/>
      <c r="C126" s="36" t="s">
        <v>89</v>
      </c>
      <c r="D126" s="166"/>
      <c r="E126" s="125"/>
      <c r="F126" s="50"/>
      <c r="G126" s="51"/>
      <c r="H126" s="148">
        <f t="shared" si="19"/>
        <v>0</v>
      </c>
      <c r="I126" s="36"/>
      <c r="J126" s="36"/>
    </row>
    <row r="127" spans="1:10">
      <c r="A127" s="115"/>
      <c r="B127" s="9"/>
      <c r="C127" s="36" t="s">
        <v>90</v>
      </c>
      <c r="D127" s="166"/>
      <c r="E127" s="125"/>
      <c r="F127" s="50"/>
      <c r="G127" s="51"/>
      <c r="H127" s="148">
        <f t="shared" si="19"/>
        <v>0</v>
      </c>
      <c r="I127" s="36"/>
      <c r="J127" s="36"/>
    </row>
    <row r="128" spans="1:10">
      <c r="A128" s="115"/>
      <c r="B128" s="9"/>
      <c r="C128" s="36" t="s">
        <v>113</v>
      </c>
      <c r="D128" s="166"/>
      <c r="E128" s="125"/>
      <c r="F128" s="50"/>
      <c r="G128" s="51"/>
      <c r="H128" s="148">
        <f t="shared" si="19"/>
        <v>0</v>
      </c>
      <c r="I128" s="36"/>
      <c r="J128" s="36"/>
    </row>
    <row r="129" spans="1:10">
      <c r="A129" s="115"/>
      <c r="B129" s="9"/>
      <c r="C129" s="36" t="s">
        <v>91</v>
      </c>
      <c r="D129" s="166"/>
      <c r="E129" s="125"/>
      <c r="F129" s="50"/>
      <c r="G129" s="51"/>
      <c r="H129" s="148">
        <f t="shared" si="19"/>
        <v>0</v>
      </c>
      <c r="I129" s="36"/>
      <c r="J129" s="36"/>
    </row>
    <row r="130" spans="1:10">
      <c r="A130" s="115"/>
      <c r="B130" s="9"/>
      <c r="C130" s="36" t="s">
        <v>92</v>
      </c>
      <c r="D130" s="166"/>
      <c r="E130" s="125"/>
      <c r="F130" s="50"/>
      <c r="G130" s="51"/>
      <c r="H130" s="148">
        <f t="shared" si="19"/>
        <v>0</v>
      </c>
      <c r="I130" s="36"/>
      <c r="J130" s="36"/>
    </row>
    <row r="131" spans="1:10">
      <c r="A131" s="115"/>
      <c r="B131" s="9"/>
      <c r="C131" s="36" t="s">
        <v>93</v>
      </c>
      <c r="D131" s="166"/>
      <c r="E131" s="125"/>
      <c r="F131" s="50"/>
      <c r="G131" s="51"/>
      <c r="H131" s="148">
        <f t="shared" si="19"/>
        <v>0</v>
      </c>
      <c r="I131" s="36"/>
      <c r="J131" s="36"/>
    </row>
    <row r="132" spans="1:10">
      <c r="A132" s="115"/>
      <c r="B132" s="9"/>
      <c r="C132" s="36" t="s">
        <v>94</v>
      </c>
      <c r="D132" s="166"/>
      <c r="E132" s="125"/>
      <c r="F132" s="50"/>
      <c r="G132" s="51"/>
      <c r="H132" s="148">
        <f t="shared" si="19"/>
        <v>0</v>
      </c>
      <c r="I132" s="36"/>
      <c r="J132" s="36"/>
    </row>
    <row r="133" spans="1:10">
      <c r="A133" s="115"/>
      <c r="B133" s="9"/>
      <c r="C133" s="36" t="s">
        <v>95</v>
      </c>
      <c r="D133" s="166"/>
      <c r="E133" s="125"/>
      <c r="F133" s="50"/>
      <c r="G133" s="51"/>
      <c r="H133" s="148">
        <f t="shared" si="19"/>
        <v>0</v>
      </c>
      <c r="I133" s="36"/>
      <c r="J133" s="36"/>
    </row>
    <row r="134" spans="1:10">
      <c r="A134" s="115"/>
      <c r="B134" s="93"/>
      <c r="C134" s="36" t="s">
        <v>150</v>
      </c>
      <c r="D134" s="163"/>
      <c r="E134" s="126"/>
      <c r="F134" s="34"/>
      <c r="G134" s="29"/>
      <c r="H134" s="148">
        <f t="shared" si="19"/>
        <v>0</v>
      </c>
      <c r="I134" s="29"/>
      <c r="J134" s="29"/>
    </row>
    <row r="135" spans="1:10">
      <c r="A135" s="115"/>
      <c r="B135" s="187" t="s">
        <v>44</v>
      </c>
      <c r="C135" s="192"/>
      <c r="D135" s="157">
        <f>SUM(D136:D146)</f>
        <v>190000</v>
      </c>
      <c r="E135" s="157">
        <f t="shared" ref="E135:H135" si="20">SUM(E136:E146)</f>
        <v>0</v>
      </c>
      <c r="F135" s="157">
        <f t="shared" si="20"/>
        <v>0</v>
      </c>
      <c r="G135" s="157">
        <f t="shared" si="20"/>
        <v>0</v>
      </c>
      <c r="H135" s="157">
        <f t="shared" si="20"/>
        <v>0</v>
      </c>
      <c r="I135" s="14"/>
      <c r="J135" s="14"/>
    </row>
    <row r="136" spans="1:10">
      <c r="A136" s="115"/>
      <c r="B136" s="111" t="s">
        <v>109</v>
      </c>
      <c r="C136" s="63"/>
      <c r="D136" s="177"/>
      <c r="E136" s="135"/>
      <c r="F136" s="64"/>
      <c r="G136" s="65"/>
      <c r="H136" s="148">
        <f t="shared" si="19"/>
        <v>0</v>
      </c>
      <c r="I136" s="36"/>
      <c r="J136" s="36"/>
    </row>
    <row r="137" spans="1:10">
      <c r="A137" s="115"/>
      <c r="B137" s="10"/>
      <c r="C137" s="66" t="s">
        <v>11</v>
      </c>
      <c r="D137" s="178">
        <v>30000</v>
      </c>
      <c r="E137" s="136"/>
      <c r="F137" s="67"/>
      <c r="G137" s="68"/>
      <c r="H137" s="148">
        <f t="shared" si="19"/>
        <v>0</v>
      </c>
      <c r="I137" s="36"/>
      <c r="J137" s="36"/>
    </row>
    <row r="138" spans="1:10">
      <c r="A138" s="115"/>
      <c r="B138" s="10"/>
      <c r="C138" s="66" t="s">
        <v>18</v>
      </c>
      <c r="D138" s="178">
        <v>20000</v>
      </c>
      <c r="E138" s="136"/>
      <c r="F138" s="67"/>
      <c r="G138" s="68"/>
      <c r="H138" s="148">
        <f t="shared" si="19"/>
        <v>0</v>
      </c>
      <c r="I138" s="36"/>
      <c r="J138" s="36"/>
    </row>
    <row r="139" spans="1:10">
      <c r="A139" s="115"/>
      <c r="B139" s="10"/>
      <c r="C139" s="66" t="s">
        <v>12</v>
      </c>
      <c r="D139" s="178">
        <v>100000</v>
      </c>
      <c r="E139" s="136"/>
      <c r="F139" s="67"/>
      <c r="G139" s="68"/>
      <c r="H139" s="148">
        <f t="shared" si="19"/>
        <v>0</v>
      </c>
      <c r="I139" s="36"/>
      <c r="J139" s="36"/>
    </row>
    <row r="140" spans="1:10">
      <c r="A140" s="115"/>
      <c r="B140" s="10"/>
      <c r="C140" s="36" t="s">
        <v>165</v>
      </c>
      <c r="D140" s="179">
        <v>40000</v>
      </c>
      <c r="E140" s="137"/>
      <c r="F140" s="70"/>
      <c r="G140" s="71"/>
      <c r="H140" s="148">
        <f t="shared" si="19"/>
        <v>0</v>
      </c>
      <c r="I140" s="36"/>
      <c r="J140" s="36"/>
    </row>
    <row r="141" spans="1:10">
      <c r="A141" s="115"/>
      <c r="B141" s="10"/>
      <c r="C141" s="69"/>
      <c r="D141" s="179"/>
      <c r="E141" s="137"/>
      <c r="F141" s="70"/>
      <c r="G141" s="71"/>
      <c r="H141" s="148">
        <f t="shared" si="19"/>
        <v>0</v>
      </c>
      <c r="I141" s="36"/>
      <c r="J141" s="36"/>
    </row>
    <row r="142" spans="1:10">
      <c r="A142" s="115"/>
      <c r="B142" s="10"/>
      <c r="C142" s="69"/>
      <c r="D142" s="179"/>
      <c r="E142" s="137"/>
      <c r="F142" s="70"/>
      <c r="G142" s="71"/>
      <c r="H142" s="148">
        <f t="shared" si="19"/>
        <v>0</v>
      </c>
      <c r="I142" s="36"/>
      <c r="J142" s="36"/>
    </row>
    <row r="143" spans="1:10">
      <c r="A143" s="115"/>
      <c r="B143" s="10"/>
      <c r="C143" s="69"/>
      <c r="D143" s="179"/>
      <c r="E143" s="137"/>
      <c r="F143" s="70"/>
      <c r="G143" s="71"/>
      <c r="H143" s="148">
        <f t="shared" si="19"/>
        <v>0</v>
      </c>
      <c r="I143" s="36"/>
      <c r="J143" s="36"/>
    </row>
    <row r="144" spans="1:10">
      <c r="A144" s="115"/>
      <c r="B144" s="10"/>
      <c r="C144" s="69"/>
      <c r="D144" s="179"/>
      <c r="E144" s="137"/>
      <c r="F144" s="70"/>
      <c r="G144" s="71"/>
      <c r="H144" s="148">
        <f t="shared" si="19"/>
        <v>0</v>
      </c>
      <c r="I144" s="36"/>
      <c r="J144" s="36"/>
    </row>
    <row r="145" spans="1:10">
      <c r="A145" s="115"/>
      <c r="B145" s="10"/>
      <c r="C145" s="72"/>
      <c r="D145" s="180"/>
      <c r="E145" s="138"/>
      <c r="F145" s="73"/>
      <c r="G145" s="74"/>
      <c r="H145" s="148">
        <f t="shared" si="19"/>
        <v>0</v>
      </c>
      <c r="I145" s="36"/>
      <c r="J145" s="36"/>
    </row>
    <row r="146" spans="1:10">
      <c r="A146" s="115"/>
      <c r="B146" s="107"/>
      <c r="C146" s="36" t="s">
        <v>150</v>
      </c>
      <c r="D146" s="171"/>
      <c r="E146" s="130"/>
      <c r="F146" s="46"/>
      <c r="G146" s="42"/>
      <c r="H146" s="148">
        <f t="shared" si="19"/>
        <v>0</v>
      </c>
      <c r="I146" s="42"/>
      <c r="J146" s="42"/>
    </row>
    <row r="147" spans="1:10">
      <c r="A147" s="115"/>
      <c r="B147" s="187" t="s">
        <v>52</v>
      </c>
      <c r="C147" s="192"/>
      <c r="D147" s="157">
        <f>SUM(D148:D152)</f>
        <v>0</v>
      </c>
      <c r="E147" s="157">
        <f t="shared" ref="E147:H147" si="21">SUM(E148:E152)</f>
        <v>0</v>
      </c>
      <c r="F147" s="157">
        <f t="shared" si="21"/>
        <v>0</v>
      </c>
      <c r="G147" s="157">
        <f t="shared" si="21"/>
        <v>0</v>
      </c>
      <c r="H147" s="157">
        <f t="shared" si="21"/>
        <v>0</v>
      </c>
      <c r="I147" s="14"/>
      <c r="J147" s="14"/>
    </row>
    <row r="148" spans="1:10">
      <c r="A148" s="115"/>
      <c r="B148" s="91" t="s">
        <v>145</v>
      </c>
      <c r="C148" s="19"/>
      <c r="D148" s="170">
        <f>D149+D150+D151</f>
        <v>0</v>
      </c>
      <c r="E148" s="134">
        <f>E149+E150+E151</f>
        <v>0</v>
      </c>
      <c r="F148" s="44"/>
      <c r="G148" s="45"/>
      <c r="H148" s="148">
        <f t="shared" si="19"/>
        <v>0</v>
      </c>
      <c r="I148" s="19"/>
      <c r="J148" s="19"/>
    </row>
    <row r="149" spans="1:10">
      <c r="A149" s="115"/>
      <c r="B149" s="92" t="s">
        <v>16</v>
      </c>
      <c r="C149" s="21" t="s">
        <v>142</v>
      </c>
      <c r="D149" s="160"/>
      <c r="E149" s="123"/>
      <c r="F149" s="75"/>
      <c r="G149" s="76"/>
      <c r="H149" s="148">
        <f t="shared" si="19"/>
        <v>0</v>
      </c>
      <c r="I149" s="21"/>
      <c r="J149" s="21"/>
    </row>
    <row r="150" spans="1:10">
      <c r="A150" s="115"/>
      <c r="B150" s="92"/>
      <c r="C150" s="21" t="s">
        <v>23</v>
      </c>
      <c r="D150" s="160"/>
      <c r="E150" s="123"/>
      <c r="F150" s="75"/>
      <c r="G150" s="76"/>
      <c r="H150" s="148">
        <f t="shared" si="19"/>
        <v>0</v>
      </c>
      <c r="I150" s="21"/>
      <c r="J150" s="21"/>
    </row>
    <row r="151" spans="1:10">
      <c r="A151" s="115"/>
      <c r="B151" s="92"/>
      <c r="C151" s="21" t="s">
        <v>10</v>
      </c>
      <c r="D151" s="160"/>
      <c r="E151" s="123"/>
      <c r="F151" s="75"/>
      <c r="G151" s="76"/>
      <c r="H151" s="148">
        <f t="shared" si="19"/>
        <v>0</v>
      </c>
      <c r="I151" s="21"/>
      <c r="J151" s="21"/>
    </row>
    <row r="152" spans="1:10">
      <c r="A152" s="115"/>
      <c r="B152" s="93"/>
      <c r="C152" s="36" t="s">
        <v>150</v>
      </c>
      <c r="D152" s="175"/>
      <c r="E152" s="133"/>
      <c r="F152" s="77"/>
      <c r="G152" s="78"/>
      <c r="H152" s="148">
        <f t="shared" si="19"/>
        <v>0</v>
      </c>
      <c r="I152" s="42"/>
      <c r="J152" s="42"/>
    </row>
    <row r="153" spans="1:10" s="191" customFormat="1">
      <c r="A153" s="186"/>
      <c r="B153" s="187" t="s">
        <v>69</v>
      </c>
      <c r="C153" s="188"/>
      <c r="D153" s="189">
        <f>SUM(D154:D166)</f>
        <v>0</v>
      </c>
      <c r="E153" s="189">
        <f t="shared" ref="E153:H153" si="22">SUM(E154:E166)</f>
        <v>0</v>
      </c>
      <c r="F153" s="189">
        <f t="shared" si="22"/>
        <v>0</v>
      </c>
      <c r="G153" s="189">
        <f t="shared" si="22"/>
        <v>0</v>
      </c>
      <c r="H153" s="189">
        <f t="shared" si="22"/>
        <v>0</v>
      </c>
      <c r="I153" s="190"/>
      <c r="J153" s="190"/>
    </row>
    <row r="154" spans="1:10">
      <c r="A154" s="115"/>
      <c r="B154" s="10" t="s">
        <v>143</v>
      </c>
      <c r="C154" s="79"/>
      <c r="D154" s="158">
        <f>D155+D156+D157+D158</f>
        <v>0</v>
      </c>
      <c r="E154" s="121"/>
      <c r="F154" s="53"/>
      <c r="G154" s="54"/>
      <c r="H154" s="148">
        <f t="shared" si="19"/>
        <v>0</v>
      </c>
      <c r="I154" s="36"/>
      <c r="J154" s="36"/>
    </row>
    <row r="155" spans="1:10">
      <c r="A155" s="115"/>
      <c r="B155" s="10"/>
      <c r="C155" s="9" t="s">
        <v>130</v>
      </c>
      <c r="D155" s="162"/>
      <c r="E155" s="120"/>
      <c r="F155" s="80"/>
      <c r="G155" s="81"/>
      <c r="H155" s="148">
        <f t="shared" si="19"/>
        <v>0</v>
      </c>
      <c r="I155" s="36"/>
      <c r="J155" s="36"/>
    </row>
    <row r="156" spans="1:10">
      <c r="A156" s="115"/>
      <c r="B156" s="9"/>
      <c r="C156" s="36" t="s">
        <v>81</v>
      </c>
      <c r="D156" s="162"/>
      <c r="E156" s="120"/>
      <c r="F156" s="80"/>
      <c r="G156" s="81"/>
      <c r="H156" s="148">
        <f t="shared" si="19"/>
        <v>0</v>
      </c>
      <c r="I156" s="36"/>
      <c r="J156" s="36"/>
    </row>
    <row r="157" spans="1:10">
      <c r="A157" s="115"/>
      <c r="B157" s="9"/>
      <c r="C157" s="36" t="s">
        <v>82</v>
      </c>
      <c r="D157" s="162"/>
      <c r="E157" s="120"/>
      <c r="F157" s="80"/>
      <c r="G157" s="81"/>
      <c r="H157" s="148">
        <f t="shared" si="19"/>
        <v>0</v>
      </c>
      <c r="I157" s="36"/>
      <c r="J157" s="36"/>
    </row>
    <row r="158" spans="1:10">
      <c r="A158" s="115"/>
      <c r="B158" s="9"/>
      <c r="C158" s="36" t="s">
        <v>83</v>
      </c>
      <c r="D158" s="162"/>
      <c r="E158" s="120"/>
      <c r="F158" s="80"/>
      <c r="G158" s="81"/>
      <c r="H158" s="148">
        <f t="shared" si="19"/>
        <v>0</v>
      </c>
      <c r="I158" s="36"/>
      <c r="J158" s="36"/>
    </row>
    <row r="159" spans="1:10">
      <c r="A159" s="115"/>
      <c r="B159" s="9"/>
      <c r="C159" s="36" t="s">
        <v>150</v>
      </c>
      <c r="D159" s="162"/>
      <c r="E159" s="120"/>
      <c r="F159" s="80"/>
      <c r="G159" s="81"/>
      <c r="H159" s="148">
        <f t="shared" si="19"/>
        <v>0</v>
      </c>
      <c r="I159" s="36"/>
      <c r="J159" s="36"/>
    </row>
    <row r="160" spans="1:10">
      <c r="A160" s="115"/>
      <c r="B160" s="9" t="s">
        <v>128</v>
      </c>
      <c r="C160" s="14"/>
      <c r="D160" s="158">
        <f>D161+D162+D163+D164+D165</f>
        <v>0</v>
      </c>
      <c r="E160" s="121">
        <f>E161+E162+E163+E164+E165</f>
        <v>0</v>
      </c>
      <c r="F160" s="53"/>
      <c r="G160" s="54"/>
      <c r="H160" s="148">
        <f t="shared" si="19"/>
        <v>0</v>
      </c>
      <c r="I160" s="36"/>
      <c r="J160" s="36"/>
    </row>
    <row r="161" spans="1:10">
      <c r="A161" s="115"/>
      <c r="B161" s="9"/>
      <c r="C161" s="36" t="s">
        <v>124</v>
      </c>
      <c r="D161" s="162"/>
      <c r="E161" s="120"/>
      <c r="F161" s="80"/>
      <c r="G161" s="81"/>
      <c r="H161" s="148">
        <f t="shared" si="19"/>
        <v>0</v>
      </c>
      <c r="I161" s="36"/>
      <c r="J161" s="36"/>
    </row>
    <row r="162" spans="1:10">
      <c r="A162" s="115"/>
      <c r="B162" s="9"/>
      <c r="C162" s="36" t="s">
        <v>125</v>
      </c>
      <c r="D162" s="162"/>
      <c r="E162" s="120"/>
      <c r="F162" s="80"/>
      <c r="G162" s="81"/>
      <c r="H162" s="148">
        <f t="shared" si="19"/>
        <v>0</v>
      </c>
      <c r="I162" s="36"/>
      <c r="J162" s="36"/>
    </row>
    <row r="163" spans="1:10">
      <c r="A163" s="115"/>
      <c r="B163" s="9"/>
      <c r="C163" s="36" t="s">
        <v>125</v>
      </c>
      <c r="D163" s="162"/>
      <c r="E163" s="120"/>
      <c r="F163" s="80"/>
      <c r="G163" s="81"/>
      <c r="H163" s="148">
        <f t="shared" si="19"/>
        <v>0</v>
      </c>
      <c r="I163" s="36"/>
      <c r="J163" s="36"/>
    </row>
    <row r="164" spans="1:10">
      <c r="A164" s="115"/>
      <c r="B164" s="9"/>
      <c r="C164" s="36" t="s">
        <v>126</v>
      </c>
      <c r="D164" s="162"/>
      <c r="E164" s="120"/>
      <c r="F164" s="80"/>
      <c r="G164" s="81"/>
      <c r="H164" s="148">
        <f t="shared" si="19"/>
        <v>0</v>
      </c>
      <c r="I164" s="36"/>
      <c r="J164" s="36"/>
    </row>
    <row r="165" spans="1:10">
      <c r="A165" s="115"/>
      <c r="B165" s="9"/>
      <c r="C165" s="36" t="s">
        <v>127</v>
      </c>
      <c r="D165" s="162"/>
      <c r="E165" s="120"/>
      <c r="F165" s="80"/>
      <c r="G165" s="81"/>
      <c r="H165" s="148">
        <f t="shared" si="19"/>
        <v>0</v>
      </c>
      <c r="I165" s="36"/>
      <c r="J165" s="36"/>
    </row>
    <row r="166" spans="1:10">
      <c r="A166" s="115"/>
      <c r="B166" s="93"/>
      <c r="C166" s="29"/>
      <c r="D166" s="163"/>
      <c r="E166" s="126"/>
      <c r="F166" s="34"/>
      <c r="G166" s="29"/>
      <c r="H166" s="148">
        <f t="shared" si="19"/>
        <v>0</v>
      </c>
      <c r="I166" s="29"/>
      <c r="J166" s="29"/>
    </row>
    <row r="167" spans="1:10" ht="21" customHeight="1">
      <c r="A167" s="115"/>
      <c r="B167" s="187" t="s">
        <v>53</v>
      </c>
      <c r="C167" s="192"/>
      <c r="D167" s="176">
        <f>SUM(D168:D173)</f>
        <v>0</v>
      </c>
      <c r="E167" s="176">
        <f t="shared" ref="E167:H167" si="23">SUM(E168:E173)</f>
        <v>0</v>
      </c>
      <c r="F167" s="176">
        <f t="shared" si="23"/>
        <v>0</v>
      </c>
      <c r="G167" s="176">
        <f t="shared" si="23"/>
        <v>0</v>
      </c>
      <c r="H167" s="176">
        <f t="shared" si="23"/>
        <v>0</v>
      </c>
      <c r="I167" s="14"/>
      <c r="J167" s="14"/>
    </row>
    <row r="168" spans="1:10">
      <c r="A168" s="115"/>
      <c r="B168" s="9" t="s">
        <v>114</v>
      </c>
      <c r="D168" s="165">
        <f>D169+D170+D171+D172</f>
        <v>0</v>
      </c>
      <c r="E168" s="127"/>
      <c r="F168" s="61"/>
      <c r="G168" s="62"/>
      <c r="H168" s="148">
        <f t="shared" si="19"/>
        <v>0</v>
      </c>
      <c r="I168" s="36"/>
      <c r="J168" s="36"/>
    </row>
    <row r="169" spans="1:10">
      <c r="A169" s="115"/>
      <c r="B169" s="9"/>
      <c r="C169" s="1" t="s">
        <v>129</v>
      </c>
      <c r="D169" s="166"/>
      <c r="E169" s="125"/>
      <c r="F169" s="50"/>
      <c r="G169" s="51"/>
      <c r="H169" s="148">
        <f t="shared" si="19"/>
        <v>0</v>
      </c>
      <c r="I169" s="36"/>
      <c r="J169" s="36"/>
    </row>
    <row r="170" spans="1:10">
      <c r="A170" s="115"/>
      <c r="B170" s="9"/>
      <c r="C170" s="1" t="s">
        <v>110</v>
      </c>
      <c r="D170" s="166"/>
      <c r="E170" s="125"/>
      <c r="F170" s="50"/>
      <c r="G170" s="51"/>
      <c r="H170" s="148">
        <f t="shared" si="19"/>
        <v>0</v>
      </c>
      <c r="I170" s="36"/>
      <c r="J170" s="36"/>
    </row>
    <row r="171" spans="1:10">
      <c r="A171" s="115"/>
      <c r="B171" s="9"/>
      <c r="C171" s="1" t="s">
        <v>111</v>
      </c>
      <c r="D171" s="166"/>
      <c r="E171" s="125"/>
      <c r="F171" s="50"/>
      <c r="G171" s="51"/>
      <c r="H171" s="148">
        <f t="shared" si="19"/>
        <v>0</v>
      </c>
      <c r="I171" s="36"/>
      <c r="J171" s="36"/>
    </row>
    <row r="172" spans="1:10">
      <c r="A172" s="115"/>
      <c r="B172" s="91"/>
      <c r="C172" s="36" t="s">
        <v>150</v>
      </c>
      <c r="D172" s="181"/>
      <c r="E172" s="139"/>
      <c r="F172" s="82"/>
      <c r="G172" s="83"/>
      <c r="H172" s="148">
        <f t="shared" si="19"/>
        <v>0</v>
      </c>
      <c r="I172" s="19"/>
      <c r="J172" s="19"/>
    </row>
    <row r="173" spans="1:10">
      <c r="A173" s="115"/>
      <c r="B173" s="107"/>
      <c r="C173" s="36"/>
      <c r="D173" s="171"/>
      <c r="E173" s="130"/>
      <c r="F173" s="46"/>
      <c r="G173" s="42"/>
      <c r="H173" s="148">
        <f t="shared" si="19"/>
        <v>0</v>
      </c>
      <c r="I173" s="42"/>
      <c r="J173" s="42"/>
    </row>
    <row r="174" spans="1:10" s="84" customFormat="1" ht="24" thickBot="1">
      <c r="A174" s="117"/>
      <c r="B174" s="112"/>
      <c r="C174" s="96" t="s">
        <v>54</v>
      </c>
      <c r="D174" s="182">
        <f>D6+D25+D39+D52+D57+D76+D83+D102+D108+D115+D124+D135+D147+D153+D167</f>
        <v>2435000</v>
      </c>
      <c r="E174" s="140">
        <f>E6+E25+E39+E52+E57+E76+E83+E102+E108+E115+E124+E135+E147+E153+E167</f>
        <v>0</v>
      </c>
      <c r="F174" s="97">
        <f>F6+F25+F39+F52+F57+F76+F83+F102+F108+F115+F124+F135+F147+F153+F167</f>
        <v>0</v>
      </c>
      <c r="G174" s="98">
        <f>G6+G25+G39+G52+G57+G76+G83+G102+G108+G115+G124+G135+G147+G153+G167</f>
        <v>0</v>
      </c>
      <c r="H174" s="148">
        <f t="shared" si="19"/>
        <v>0</v>
      </c>
      <c r="I174" s="96"/>
      <c r="J174" s="96"/>
    </row>
    <row r="175" spans="1:10" ht="24" thickTop="1">
      <c r="E175" s="141"/>
      <c r="F175" s="84"/>
    </row>
    <row r="176" spans="1:10">
      <c r="E176" s="141"/>
      <c r="F176" s="84"/>
    </row>
    <row r="177" spans="3:8">
      <c r="E177" s="141"/>
      <c r="F177" s="84"/>
    </row>
    <row r="178" spans="3:8">
      <c r="E178" s="141"/>
      <c r="F178" s="84"/>
    </row>
    <row r="179" spans="3:8">
      <c r="E179" s="142"/>
      <c r="F179" s="84"/>
    </row>
    <row r="180" spans="3:8">
      <c r="C180" s="1" t="s">
        <v>151</v>
      </c>
      <c r="D180" s="184">
        <f>E180</f>
        <v>3033200</v>
      </c>
      <c r="E180" s="142">
        <f>'[1]2'!$D$12</f>
        <v>3033200</v>
      </c>
      <c r="F180" s="86"/>
      <c r="G180" s="87"/>
      <c r="H180" s="150"/>
    </row>
    <row r="181" spans="3:8">
      <c r="E181" s="141"/>
      <c r="F181" s="84"/>
    </row>
    <row r="182" spans="3:8">
      <c r="C182" s="1" t="s">
        <v>56</v>
      </c>
      <c r="D182" s="185">
        <f>D180-D174</f>
        <v>598200</v>
      </c>
      <c r="E182" s="143">
        <f>E180*100/'[1]2'!$C$11</f>
        <v>100</v>
      </c>
      <c r="F182" s="84"/>
    </row>
    <row r="183" spans="3:8">
      <c r="F183" s="84"/>
    </row>
    <row r="184" spans="3:8">
      <c r="F184" s="84"/>
    </row>
    <row r="185" spans="3:8">
      <c r="E185" s="144"/>
      <c r="F185" s="84"/>
    </row>
    <row r="186" spans="3:8">
      <c r="F186" s="84"/>
    </row>
    <row r="187" spans="3:8">
      <c r="F187" s="84"/>
    </row>
    <row r="188" spans="3:8">
      <c r="F188" s="84"/>
    </row>
    <row r="189" spans="3:8">
      <c r="F189" s="84"/>
    </row>
    <row r="190" spans="3:8">
      <c r="F190" s="84"/>
    </row>
    <row r="191" spans="3:8">
      <c r="F191" s="84"/>
    </row>
    <row r="192" spans="3:8">
      <c r="F192" s="84"/>
    </row>
    <row r="193" spans="6:6">
      <c r="F193" s="84"/>
    </row>
    <row r="194" spans="6:6">
      <c r="F194" s="84"/>
    </row>
    <row r="195" spans="6:6">
      <c r="F195" s="84"/>
    </row>
    <row r="196" spans="6:6">
      <c r="F196" s="84"/>
    </row>
    <row r="197" spans="6:6">
      <c r="F197" s="84"/>
    </row>
    <row r="198" spans="6:6">
      <c r="F198" s="89"/>
    </row>
  </sheetData>
  <mergeCells count="4">
    <mergeCell ref="E3:H3"/>
    <mergeCell ref="J8:J11"/>
    <mergeCell ref="B1:H1"/>
    <mergeCell ref="B2:H2"/>
  </mergeCells>
  <pageMargins left="0.82677165354330717" right="0.55118110236220474" top="0.78740157480314965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2"/>
  <sheetViews>
    <sheetView tabSelected="1" workbookViewId="0">
      <selection activeCell="G11" sqref="G11"/>
    </sheetView>
  </sheetViews>
  <sheetFormatPr defaultColWidth="8.77734375" defaultRowHeight="13.8"/>
  <cols>
    <col min="1" max="1" width="15.88671875" style="208" customWidth="1"/>
    <col min="2" max="2" width="3.44140625" style="208" customWidth="1"/>
    <col min="3" max="3" width="31.21875" style="208" customWidth="1"/>
    <col min="4" max="4" width="12.6640625" style="211" hidden="1" customWidth="1"/>
    <col min="5" max="6" width="14.44140625" style="208" customWidth="1"/>
    <col min="7" max="7" width="10" style="208" bestFit="1" customWidth="1"/>
    <col min="8" max="16384" width="8.77734375" style="208"/>
  </cols>
  <sheetData>
    <row r="1" spans="2:6" ht="14.4">
      <c r="C1" s="266" t="s">
        <v>207</v>
      </c>
    </row>
    <row r="2" spans="2:6" ht="14.4">
      <c r="B2" s="206"/>
      <c r="C2" s="262" t="s">
        <v>204</v>
      </c>
      <c r="D2" s="210"/>
      <c r="E2" s="206"/>
      <c r="F2" s="207"/>
    </row>
    <row r="3" spans="2:6">
      <c r="B3" s="244" t="s">
        <v>169</v>
      </c>
      <c r="C3" s="245"/>
      <c r="D3" s="246" t="s">
        <v>170</v>
      </c>
      <c r="E3" s="243" t="s">
        <v>67</v>
      </c>
    </row>
    <row r="4" spans="2:6" s="209" customFormat="1">
      <c r="B4" s="212" t="s">
        <v>6</v>
      </c>
      <c r="C4" s="223"/>
      <c r="D4" s="232">
        <v>1475000</v>
      </c>
      <c r="E4" s="253">
        <f>SUM(E5:E12)</f>
        <v>330000</v>
      </c>
    </row>
    <row r="5" spans="2:6">
      <c r="B5" s="213">
        <v>1</v>
      </c>
      <c r="C5" s="230" t="s">
        <v>171</v>
      </c>
      <c r="D5" s="233">
        <v>250000</v>
      </c>
      <c r="E5" s="220">
        <v>130000</v>
      </c>
    </row>
    <row r="6" spans="2:6">
      <c r="B6" s="213">
        <v>2</v>
      </c>
      <c r="C6" s="219" t="s">
        <v>196</v>
      </c>
      <c r="D6" s="233">
        <f>D4-D5</f>
        <v>1225000</v>
      </c>
      <c r="E6" s="220">
        <v>50000</v>
      </c>
    </row>
    <row r="7" spans="2:6">
      <c r="B7" s="213">
        <v>3</v>
      </c>
      <c r="C7" s="219" t="s">
        <v>9</v>
      </c>
      <c r="D7" s="233"/>
      <c r="E7" s="220">
        <v>50000</v>
      </c>
    </row>
    <row r="8" spans="2:6">
      <c r="B8" s="213">
        <v>4</v>
      </c>
      <c r="C8" s="219" t="s">
        <v>205</v>
      </c>
      <c r="D8" s="233"/>
      <c r="E8" s="220">
        <v>30000</v>
      </c>
    </row>
    <row r="9" spans="2:6">
      <c r="B9" s="213">
        <v>5</v>
      </c>
      <c r="C9" s="249" t="s">
        <v>197</v>
      </c>
      <c r="D9" s="236"/>
      <c r="E9" s="226">
        <v>20000</v>
      </c>
    </row>
    <row r="10" spans="2:6">
      <c r="B10" s="213">
        <v>6</v>
      </c>
      <c r="C10" s="249" t="s">
        <v>200</v>
      </c>
      <c r="D10" s="236"/>
      <c r="E10" s="226">
        <v>10000</v>
      </c>
    </row>
    <row r="11" spans="2:6">
      <c r="B11" s="213">
        <v>7</v>
      </c>
      <c r="C11" s="249" t="s">
        <v>119</v>
      </c>
      <c r="D11" s="236"/>
      <c r="E11" s="226">
        <v>10000</v>
      </c>
    </row>
    <row r="12" spans="2:6">
      <c r="B12" s="213">
        <v>8</v>
      </c>
      <c r="C12" s="224" t="s">
        <v>206</v>
      </c>
      <c r="D12" s="234"/>
      <c r="E12" s="225">
        <v>30000</v>
      </c>
    </row>
    <row r="13" spans="2:6" s="209" customFormat="1">
      <c r="B13" s="221" t="s">
        <v>172</v>
      </c>
      <c r="C13" s="222"/>
      <c r="D13" s="235"/>
      <c r="E13" s="254">
        <f>SUM(E14:E18)</f>
        <v>100000</v>
      </c>
    </row>
    <row r="14" spans="2:6">
      <c r="B14" s="213">
        <v>9</v>
      </c>
      <c r="C14" s="230" t="s">
        <v>174</v>
      </c>
      <c r="D14" s="233"/>
      <c r="E14" s="220"/>
    </row>
    <row r="15" spans="2:6">
      <c r="B15" s="213">
        <v>10</v>
      </c>
      <c r="C15" s="230" t="s">
        <v>198</v>
      </c>
      <c r="D15" s="233"/>
      <c r="E15" s="220">
        <v>50000</v>
      </c>
    </row>
    <row r="16" spans="2:6" ht="27.6">
      <c r="B16" s="213">
        <v>11</v>
      </c>
      <c r="C16" s="230" t="s">
        <v>199</v>
      </c>
      <c r="D16" s="233"/>
      <c r="E16" s="220">
        <v>50000</v>
      </c>
    </row>
    <row r="17" spans="2:7" hidden="1">
      <c r="B17" s="213"/>
      <c r="C17" s="230"/>
      <c r="D17" s="233"/>
      <c r="E17" s="220"/>
    </row>
    <row r="18" spans="2:7" hidden="1">
      <c r="B18" s="214"/>
      <c r="C18" s="247"/>
      <c r="D18" s="236"/>
      <c r="E18" s="226"/>
    </row>
    <row r="19" spans="2:7" s="209" customFormat="1">
      <c r="B19" s="212" t="s">
        <v>173</v>
      </c>
      <c r="C19" s="223"/>
      <c r="D19" s="232"/>
      <c r="E19" s="255">
        <f>SUM(E20:E25)</f>
        <v>1530000</v>
      </c>
    </row>
    <row r="20" spans="2:7">
      <c r="B20" s="213">
        <v>12</v>
      </c>
      <c r="C20" s="219" t="s">
        <v>202</v>
      </c>
      <c r="D20" s="233"/>
      <c r="E20" s="220">
        <v>300000</v>
      </c>
      <c r="F20" s="242"/>
    </row>
    <row r="21" spans="2:7">
      <c r="B21" s="213">
        <v>13</v>
      </c>
      <c r="C21" s="219" t="s">
        <v>201</v>
      </c>
      <c r="D21" s="233"/>
      <c r="E21" s="220">
        <v>1230000</v>
      </c>
    </row>
    <row r="22" spans="2:7">
      <c r="B22" s="213"/>
      <c r="C22" s="219"/>
      <c r="D22" s="233"/>
      <c r="E22" s="220"/>
      <c r="G22" s="242"/>
    </row>
    <row r="23" spans="2:7">
      <c r="B23" s="213">
        <v>14</v>
      </c>
      <c r="C23" s="219" t="s">
        <v>203</v>
      </c>
      <c r="D23" s="233"/>
      <c r="E23" s="220"/>
    </row>
    <row r="24" spans="2:7" hidden="1">
      <c r="B24" s="213"/>
      <c r="C24" s="219"/>
      <c r="D24" s="233"/>
      <c r="E24" s="220"/>
    </row>
    <row r="25" spans="2:7" hidden="1">
      <c r="B25" s="214"/>
      <c r="C25" s="224"/>
      <c r="D25" s="234"/>
      <c r="E25" s="225"/>
    </row>
    <row r="26" spans="2:7" s="209" customFormat="1">
      <c r="B26" s="212" t="s">
        <v>175</v>
      </c>
      <c r="C26" s="223"/>
      <c r="D26" s="235">
        <v>270000</v>
      </c>
      <c r="E26" s="254">
        <f>SUM(E27:E30)</f>
        <v>995000</v>
      </c>
    </row>
    <row r="27" spans="2:7">
      <c r="B27" s="213"/>
      <c r="C27" s="219"/>
      <c r="D27" s="233">
        <v>150000</v>
      </c>
      <c r="E27" s="220"/>
    </row>
    <row r="28" spans="2:7">
      <c r="B28" s="213">
        <v>14</v>
      </c>
      <c r="C28" s="219" t="s">
        <v>193</v>
      </c>
      <c r="D28" s="233">
        <v>120000</v>
      </c>
      <c r="E28" s="220">
        <v>120000</v>
      </c>
    </row>
    <row r="29" spans="2:7">
      <c r="B29" s="213">
        <v>15</v>
      </c>
      <c r="C29" s="219" t="s">
        <v>192</v>
      </c>
      <c r="D29" s="233"/>
      <c r="E29" s="220">
        <v>350000</v>
      </c>
    </row>
    <row r="30" spans="2:7">
      <c r="B30" s="213">
        <v>16</v>
      </c>
      <c r="C30" s="219" t="s">
        <v>191</v>
      </c>
      <c r="D30" s="233"/>
      <c r="E30" s="220">
        <v>525000</v>
      </c>
    </row>
    <row r="31" spans="2:7" hidden="1">
      <c r="B31" s="213"/>
      <c r="C31" s="219"/>
      <c r="D31" s="233"/>
      <c r="E31" s="220"/>
    </row>
    <row r="32" spans="2:7" hidden="1">
      <c r="B32" s="214"/>
      <c r="C32" s="224"/>
      <c r="D32" s="236"/>
      <c r="E32" s="226"/>
    </row>
    <row r="33" spans="2:5" s="209" customFormat="1">
      <c r="B33" s="212" t="s">
        <v>176</v>
      </c>
      <c r="C33" s="223"/>
      <c r="D33" s="232"/>
      <c r="E33" s="255">
        <f>SUM(E34:E35)</f>
        <v>30000</v>
      </c>
    </row>
    <row r="34" spans="2:5" s="209" customFormat="1">
      <c r="B34" s="231">
        <v>17</v>
      </c>
      <c r="C34" s="219" t="s">
        <v>178</v>
      </c>
      <c r="D34" s="237"/>
      <c r="E34" s="220">
        <v>30000</v>
      </c>
    </row>
    <row r="35" spans="2:5" s="209" customFormat="1" hidden="1">
      <c r="B35" s="231"/>
      <c r="C35" s="218"/>
      <c r="D35" s="237"/>
      <c r="E35" s="256"/>
    </row>
    <row r="36" spans="2:5" hidden="1">
      <c r="B36" s="214"/>
      <c r="C36" s="224"/>
      <c r="D36" s="234"/>
      <c r="E36" s="225"/>
    </row>
    <row r="37" spans="2:5" s="209" customFormat="1">
      <c r="B37" s="212" t="s">
        <v>177</v>
      </c>
      <c r="C37" s="223"/>
      <c r="D37" s="235"/>
      <c r="E37" s="254">
        <f>SUM(E38:E40)</f>
        <v>60000</v>
      </c>
    </row>
    <row r="38" spans="2:5">
      <c r="B38" s="213">
        <v>18</v>
      </c>
      <c r="C38" s="219" t="s">
        <v>194</v>
      </c>
      <c r="D38" s="233">
        <v>70000</v>
      </c>
      <c r="E38" s="220">
        <v>40000</v>
      </c>
    </row>
    <row r="39" spans="2:5">
      <c r="B39" s="213">
        <v>19</v>
      </c>
      <c r="C39" s="219" t="s">
        <v>195</v>
      </c>
      <c r="D39" s="233"/>
      <c r="E39" s="220">
        <v>20000</v>
      </c>
    </row>
    <row r="40" spans="2:5">
      <c r="B40" s="214"/>
      <c r="C40" s="224"/>
      <c r="D40" s="236"/>
      <c r="E40" s="226"/>
    </row>
    <row r="41" spans="2:5">
      <c r="B41" s="227"/>
      <c r="C41" s="228" t="s">
        <v>179</v>
      </c>
      <c r="D41" s="238">
        <f>D4+D13+D19+D26+D33+D37</f>
        <v>1745000</v>
      </c>
      <c r="E41" s="229">
        <f>E4+E13+E19+E26+E33+E37</f>
        <v>3045000</v>
      </c>
    </row>
    <row r="42" spans="2:5" ht="27.6" customHeight="1">
      <c r="B42" s="260">
        <v>20</v>
      </c>
      <c r="C42" s="250" t="s">
        <v>183</v>
      </c>
      <c r="D42" s="239"/>
      <c r="E42" s="248">
        <v>25000</v>
      </c>
    </row>
    <row r="43" spans="2:5" ht="25.2" customHeight="1">
      <c r="B43" s="261">
        <v>21</v>
      </c>
      <c r="C43" s="251" t="s">
        <v>184</v>
      </c>
      <c r="D43" s="233">
        <v>60000</v>
      </c>
      <c r="E43" s="220">
        <v>25000</v>
      </c>
    </row>
    <row r="44" spans="2:5" ht="25.8" customHeight="1">
      <c r="B44" s="260">
        <v>22</v>
      </c>
      <c r="C44" s="251" t="s">
        <v>185</v>
      </c>
      <c r="D44" s="233">
        <v>185000</v>
      </c>
      <c r="E44" s="220">
        <v>125000</v>
      </c>
    </row>
    <row r="45" spans="2:5" ht="26.4" customHeight="1">
      <c r="B45" s="261">
        <v>23</v>
      </c>
      <c r="C45" s="251" t="s">
        <v>186</v>
      </c>
      <c r="D45" s="233"/>
      <c r="E45" s="220">
        <v>30000</v>
      </c>
    </row>
    <row r="46" spans="2:5" ht="30" customHeight="1">
      <c r="B46" s="260">
        <v>24</v>
      </c>
      <c r="C46" s="251" t="s">
        <v>187</v>
      </c>
      <c r="D46" s="233">
        <v>190000</v>
      </c>
      <c r="E46" s="220">
        <v>150000</v>
      </c>
    </row>
    <row r="47" spans="2:5" ht="25.8" customHeight="1">
      <c r="B47" s="261">
        <v>25</v>
      </c>
      <c r="C47" s="251" t="s">
        <v>188</v>
      </c>
      <c r="D47" s="233"/>
      <c r="E47" s="220">
        <v>40000</v>
      </c>
    </row>
    <row r="48" spans="2:5" ht="25.8" customHeight="1">
      <c r="B48" s="260">
        <v>26</v>
      </c>
      <c r="C48" s="251" t="s">
        <v>189</v>
      </c>
      <c r="D48" s="233"/>
      <c r="E48" s="220">
        <v>30000</v>
      </c>
    </row>
    <row r="49" spans="2:5" ht="27" customHeight="1">
      <c r="B49" s="261">
        <v>27</v>
      </c>
      <c r="C49" s="252" t="s">
        <v>190</v>
      </c>
      <c r="D49" s="236"/>
      <c r="E49" s="226">
        <v>50000</v>
      </c>
    </row>
    <row r="50" spans="2:5">
      <c r="B50" s="227"/>
      <c r="C50" s="257" t="s">
        <v>182</v>
      </c>
      <c r="D50" s="258">
        <f>SUM(D43:D49)</f>
        <v>435000</v>
      </c>
      <c r="E50" s="259">
        <f>SUM(E42:E49)</f>
        <v>475000</v>
      </c>
    </row>
    <row r="51" spans="2:5" hidden="1">
      <c r="B51" s="215"/>
      <c r="C51" s="216"/>
      <c r="D51" s="240"/>
      <c r="E51" s="217"/>
    </row>
    <row r="52" spans="2:5" ht="18">
      <c r="B52" s="263"/>
      <c r="C52" s="264" t="s">
        <v>180</v>
      </c>
      <c r="D52" s="265">
        <f>D41+D50</f>
        <v>2180000</v>
      </c>
      <c r="E52" s="265">
        <f>E41+E50</f>
        <v>3520000</v>
      </c>
    </row>
    <row r="56" spans="2:5">
      <c r="E56" s="241">
        <f>3009500-E52</f>
        <v>-510500</v>
      </c>
    </row>
    <row r="59" spans="2:5">
      <c r="E59" s="211"/>
    </row>
    <row r="62" spans="2:5">
      <c r="C62" s="208" t="s">
        <v>181</v>
      </c>
      <c r="E62" s="242">
        <f>E6+E15+E23+E29+E34+E38</f>
        <v>520000</v>
      </c>
    </row>
  </sheetData>
  <pageMargins left="0.81" right="0.7" top="0.86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ตารางจัดสรร</vt:lpstr>
      <vt:lpstr>Sheet2</vt:lpstr>
      <vt:lpstr>ตารางจัดสรร!Print_Titles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2016-02-19T00:28:09Z</dcterms:modified>
</cp:coreProperties>
</file>