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2" windowWidth="12504" windowHeight="8076"/>
  </bookViews>
  <sheets>
    <sheet name="Sheet4" sheetId="7" r:id="rId1"/>
  </sheets>
  <definedNames>
    <definedName name="_xlnm.Print_Titles" localSheetId="0">Sheet4!$1:$3</definedName>
  </definedNames>
  <calcPr calcId="124519"/>
</workbook>
</file>

<file path=xl/calcChain.xml><?xml version="1.0" encoding="utf-8"?>
<calcChain xmlns="http://schemas.openxmlformats.org/spreadsheetml/2006/main">
  <c r="F96" i="7"/>
  <c r="F94"/>
  <c r="F90"/>
  <c r="F86"/>
  <c r="F85" s="1"/>
  <c r="F84"/>
  <c r="F78" s="1"/>
  <c r="F83"/>
  <c r="F82"/>
  <c r="F81"/>
  <c r="F80"/>
  <c r="F79"/>
  <c r="F77"/>
  <c r="F76"/>
  <c r="F73" s="1"/>
  <c r="F74"/>
  <c r="F72"/>
  <c r="F71"/>
  <c r="F65" s="1"/>
  <c r="F70"/>
  <c r="F68"/>
  <c r="F67"/>
  <c r="F66"/>
  <c r="F64"/>
  <c r="F61" s="1"/>
  <c r="F60"/>
  <c r="F54" s="1"/>
  <c r="F59"/>
  <c r="F58"/>
  <c r="F57"/>
  <c r="F56"/>
  <c r="F55"/>
  <c r="D53"/>
  <c r="F53" s="1"/>
  <c r="F52"/>
  <c r="D52"/>
  <c r="D51"/>
  <c r="F51" s="1"/>
  <c r="F50"/>
  <c r="D50"/>
  <c r="D45"/>
  <c r="F45" s="1"/>
  <c r="F43"/>
  <c r="F42"/>
  <c r="D42"/>
  <c r="F41"/>
  <c r="D41"/>
  <c r="F38"/>
  <c r="D38"/>
  <c r="F37"/>
  <c r="D37"/>
  <c r="F36"/>
  <c r="F34" s="1"/>
  <c r="D36"/>
  <c r="F35"/>
  <c r="D35"/>
  <c r="K33"/>
  <c r="F33"/>
  <c r="F32"/>
  <c r="F31"/>
  <c r="F29" s="1"/>
  <c r="F30"/>
  <c r="D28"/>
  <c r="F28" s="1"/>
  <c r="F27"/>
  <c r="D27"/>
  <c r="D26"/>
  <c r="F26" s="1"/>
  <c r="F25"/>
  <c r="D25"/>
  <c r="F23"/>
  <c r="F17" s="1"/>
  <c r="D23"/>
  <c r="F21"/>
  <c r="D21"/>
  <c r="F19"/>
  <c r="D19"/>
  <c r="M18"/>
  <c r="L18"/>
  <c r="F18"/>
  <c r="D18"/>
  <c r="K16"/>
  <c r="F16"/>
  <c r="D16"/>
  <c r="K15"/>
  <c r="D15"/>
  <c r="F15" s="1"/>
  <c r="K14"/>
  <c r="F14"/>
  <c r="D14"/>
  <c r="K13"/>
  <c r="F13"/>
  <c r="D13"/>
  <c r="F11"/>
  <c r="D11"/>
  <c r="F10"/>
  <c r="D10"/>
  <c r="J9"/>
  <c r="F9"/>
  <c r="D9"/>
  <c r="D8"/>
  <c r="F8" s="1"/>
  <c r="F7"/>
  <c r="D7"/>
  <c r="D6"/>
  <c r="F6" s="1"/>
  <c r="F5" l="1"/>
  <c r="F40"/>
  <c r="F39" s="1"/>
  <c r="F24"/>
  <c r="F12"/>
  <c r="F4" l="1"/>
  <c r="F97" s="1"/>
  <c r="J97" s="1"/>
</calcChain>
</file>

<file path=xl/sharedStrings.xml><?xml version="1.0" encoding="utf-8"?>
<sst xmlns="http://schemas.openxmlformats.org/spreadsheetml/2006/main" count="190" uniqueCount="107">
  <si>
    <t>มาตรฐาน/ตัวบ่งชี้</t>
  </si>
  <si>
    <t>จำนวนนักเรียน/ครูที่อยู่ในระดับ ๓  ขึ้นไป</t>
  </si>
  <si>
    <t>จำนวนนักเรียน/จำนวนครูทั้งหมด</t>
  </si>
  <si>
    <t>ร้อยละ/ระดับที่ได้</t>
  </si>
  <si>
    <t>ค่า น้ำหนัก</t>
  </si>
  <si>
    <t>คะแนนที่ได้</t>
  </si>
  <si>
    <t>เทียบระดับคุณภาพ</t>
  </si>
  <si>
    <t>ความ</t>
  </si>
  <si>
    <t>หมาย</t>
  </si>
  <si>
    <t>ด้านที่ ๑ มาตรฐานด้านคุณภาพผู้เรียน</t>
  </si>
  <si>
    <t>มาตรฐานที่ ๑ ผู้เรียนมีสุขภาวะที่ดี และมีสุนทรียภาพ</t>
  </si>
  <si>
    <t>๑.๑ มีสุขนิสัยในการดูแลสุขภาพและออกกำลังกาย สม่ำเสมอ</t>
  </si>
  <si>
    <t>๑.๒ มีน้ำหนัก ส่วนสูง และมีสมรรถภาพทางกายตามเกณฑ์มาตรฐาน</t>
  </si>
  <si>
    <t>๑.๓ ป้องกันตนเองจากสิ่งเสพติดให้โทษและหลีกเลี่ยงตนเองจากสภาวะที่เสี่ยงต่อความรุนแรง โรค ภัย อุบัติเหตุ และปัญหาทางเพศ</t>
  </si>
  <si>
    <t>๑.๔ เห็นคุณค่าในตนเอง มีความมั่นใจ กล้าแสดงออกอย่างเหมาะสม</t>
  </si>
  <si>
    <t xml:space="preserve">๑.๕ มีมนุษยสัมพันธ์ที่ดีและให้เกียรติผู้อื่น  </t>
  </si>
  <si>
    <t>๑.๖ สร้างผลงานจากเข้าร่วมกิจกรรมด้านศิลปะ ดนตรี/นาฏศิลป์ กีฬา/นันทนาการ  ตามจินตนาการ</t>
  </si>
  <si>
    <t>มาตรฐานที่ ๒ ผู้เรียนมีคุณธรรม จริยธรรม และค่านิยมที่พึงประสงค์</t>
  </si>
  <si>
    <t>๒.๑ มีคุณลักษณะที่พึงประสงค์ตามหลักสูตร</t>
  </si>
  <si>
    <t>๒.๒ เอื้ออาทรผู้อื่นและกตัญญูกตเวทีต่อผู้มีพระคุณ</t>
  </si>
  <si>
    <t>๒.๓ ยอมรับความคิดและวัฒนธรรมที่แตกต่าง</t>
  </si>
  <si>
    <t>๒.๔ ตระหนัก รู้คุณค่า ร่วมอนุรักษ์และพัฒนาสิ่งแวดล้อม</t>
  </si>
  <si>
    <t>มาตรฐานที่ ๓  ผู้เรียนมีทักษะในการแสวงหาความรู้ด้วยตนเอง รักการเรียนรู้ และพัฒนาตนเองอย่างต่อเนื่อง</t>
  </si>
  <si>
    <t>๓.๑ มีนิสัยรักการอ่านและแสวงหาความรู้ด้วยตนเองจากห้องสมุด แหล่งเรียนรู้ และสื่อต่างๆ รอบตัว     </t>
  </si>
  <si>
    <t>๓.๒ มีทักษะในการอ่าน ฟัง ดู พูด เขียน </t>
  </si>
  <si>
    <t>และตั้งคำถามเพื่อค้นคว้าหาความรู้เพิ่มเติม</t>
  </si>
  <si>
    <t>๓.๓ เรียนรู้ร่วมกันเป็นกลุ่ม แลกเปลี่ยน</t>
  </si>
  <si>
    <t xml:space="preserve">ความคิดเห็นเพื่อการเรียนรู้ระหว่างกัน  </t>
  </si>
  <si>
    <t>๓.๔ ใช้เทคโนโลยีในการเรียนรู้และนำนำเสนอผลงาน</t>
  </si>
  <si>
    <t xml:space="preserve">มาตรฐานที่ ๔  ผู้เรียนมีความสามารถในการคิดอย่างเป็นระบบ คิดสร้างสรรค์ ตัดสินใจแก้ปัญหาได้อย่างมีสติสมเหตุผล          </t>
  </si>
  <si>
    <t>๔.๑ สรุปความคิดจากเรื่องที่อ่าน ฟัง และดู และสื่อสารโดยการพูดหรือเขียนตามความคิดของตนเอง</t>
  </si>
  <si>
    <t>๔.๒ นำเสนอวิธีคิด วิธีแก้ปัญหาด้วยภาษาหรือวิธีการของตนเอง</t>
  </si>
  <si>
    <t>๔.๓ กำหนดเป้าหมาย คาดการณ์ ตัดสินใจแก้ปัญหาโดยมีเหตุผลประกอบ</t>
  </si>
  <si>
    <t>๔.๔ ความคิดริเริ่ม และสร้างสรรค์ผลงานด้วยความภาคภูมิใจ</t>
  </si>
  <si>
    <t>มาตรฐานที่ ๕ ผู้เรียนมีความรู้และทักษะที่จำเป็นตามหลักสูตร</t>
  </si>
  <si>
    <t xml:space="preserve">๕.๑ ผลสัมฤทธิ์ทางการเรียนเฉลี่ยแต่ละกลุ่มสาระ เป็นไปตามเกณฑ์  </t>
  </si>
  <si>
    <t xml:space="preserve">๕.๒ ผลการประเมินสมรรถนะสำคัญตามหลักสูตร เป็นไปตามเกณฑ์ </t>
  </si>
  <si>
    <t>๕.๓ ผลการประเมินการอ่าน คิดวิเคราะห์ และเขียน เป็นไปตามเกณฑ์</t>
  </si>
  <si>
    <t>๕.๔ ผลการทดสอบระดับชาติ เป็นไปตามเกณฑ์</t>
  </si>
  <si>
    <t xml:space="preserve">มาตรฐานที่ ๖ ผู้เรียนมีทักษะในการทำงาน  รักการทำงาน  สามารถทำงานร่วมกับผู้อื่นได้ และมีเจตคติที่ดีต่ออาชีพสุจริต  </t>
  </si>
  <si>
    <t>๖.๑  วางแผนการทำงานและดำเนินการจนสำเร็จ</t>
  </si>
  <si>
    <t>๖.๒  ทำงานอย่างมีความสุข มุ่งมั่นพัฒนางาน และภูมิใจในผลงานของตนเอง</t>
  </si>
  <si>
    <t>๖.๓  ทำงานร่วมกับผู้อื่นได้</t>
  </si>
  <si>
    <t>๖.๔  มีความรู้สึกที่ดีต่ออาชีพสุจริตและหาความรู้เกี่ยวกับอาชีพที่ตนเองสนใจ</t>
  </si>
  <si>
    <t>ด้านที่ ๒ มาตรฐานด้านการจัดการศึกษา</t>
  </si>
  <si>
    <t>มาตรฐานที่ ๗ ครูปฏิบัติงานตามบทบาทหน้าที่อย่างมีประสิทธิภาพและเกิดประสิทธิผล</t>
  </si>
  <si>
    <t>๗.๑ ครูมีการกำหนดเป้าหมายคุณภาพผู้เรียนทั้งด้านความรู้ ทักษะกระบวนการ สมรรถนะ และคุณลักษณะที่พึงประสงค์</t>
  </si>
  <si>
    <t xml:space="preserve">๗.๒ ครูมีการวิเคราะห์ผู้เรียนเป็นรายบุคคล และใช้ข้อมูลในการวางแผนการจัดการเรียนรู้เพื่อพัฒนาศักยภาพของผู้เรียน           </t>
  </si>
  <si>
    <t>๗.๓ ครูออกแบบและการจัดการเรียนรู้ที่ตอบสนองความแตกต่างระหว่าง</t>
  </si>
  <si>
    <t xml:space="preserve">บุคคลและพัฒนาการทางสติปัญญา      </t>
  </si>
  <si>
    <t>๗.๔ ครูใช้สื่อและเทคโนโลยีที่เหมาะสมผนวกกับการนำบริบทและภูมิปัญญาของท้องถิ่นมาบูรณาการในการจัด</t>
  </si>
  <si>
    <t>การเรียนรู้</t>
  </si>
  <si>
    <t>๗.๕ ครูมีการวัดและประเมินผลที่มุ่งเน้น</t>
  </si>
  <si>
    <t>การพัฒนาการเรียนรู้ของผู้เรียน </t>
  </si>
  <si>
    <t>ด้วยวิธีการที่หลากหลาย</t>
  </si>
  <si>
    <t>๗.๖ ครูให้คำแนะนำ คำปรึกษา และแก้ไขปัญหาให้แก่ผู้เรียนทั้งด้านการเรียนและคุณภาพชีวิตด้วยความเสมอภาค</t>
  </si>
  <si>
    <t>๗.๗ ครูมีการศึกษา วิจัยและพัฒนาการจัดการเรียนรู้ในวิชาที่ตนรับผิดชอบ และใช้ผลในการปรับการสอน</t>
  </si>
  <si>
    <t>๗.๘ ครูประพฤติปฏิบัติตนเป็นแบบอย่างที่ดี และเป็นสมาชิกที่ดีของสถานศึกษา</t>
  </si>
  <si>
    <t>๗.๙ ครูจัดการเรียนการสอนตามวิชาที่ได้รับมอบหมายเต็มเวลา เต็มความสามารถ</t>
  </si>
  <si>
    <t>มาตรฐานที่ ๘ ผู้บริหารปฏิบัติงานตามบทบาทหน้าที่อย่างมีประสิทธิภาพและเกิดประสิทธิผล</t>
  </si>
  <si>
    <t>๘.๑ ผู้บริหารมีวิสัยทัศน์ ภาวะผู้นำ และความคิดริเริ่มที่เน้นการพัฒนาผู้เรียน</t>
  </si>
  <si>
    <t xml:space="preserve">๘.๒ ผู้บริหารใช้หลักการบริหารแบบมีส่วนร่วมและใช้ข้อมูลผลการประเมินหรือผลการวิจัย เป็นฐานคิดทั้งด้านวิชาการและการจัดการ                </t>
  </si>
  <si>
    <t>๘.๓ ผู้บริหารสามารถบริหารจัดการการศึกษาให้บรรลุเป้าหมายตามที่กำหนดไว้ในแผนปฏิบัติการ</t>
  </si>
  <si>
    <t>๘.๔ ผู้บริหารส่งเสริมและพัฒนาศักยภาพบุคลากรให้พร้อมรับการกระจายอำนาจ</t>
  </si>
  <si>
    <t>๘.๕ นักเรียน  ผู้ปกครอง และชุมชนพึงพอใจผลการบริหารการจัดการศึกษา</t>
  </si>
  <si>
    <t>๘.๖ ผู้บริหารให้คำแนะนำ คำปรึกษาทางวิชาการและเอาใจใส่การจัดการศึกษาเต็มศักยภาพและเต็มเวลา</t>
  </si>
  <si>
    <t>มาตรฐานที่ ๙ คณะกรรมการสถานศึกษา และผู้ปกครอง ชุมชน ปฏิบัติงานตามบทบาทหน้าที่อย่างมีประสิทธิภาพและเกิดประสิทธิผล</t>
  </si>
  <si>
    <t>๙.๑  คณะกรรมการสถานศึกษารู้และปฏิบัติหน้าที่ตามที่ระเบียบกำหนด</t>
  </si>
  <si>
    <t>๙.๒  คณะกรรมการสถานศึกษากำกับติดตาม  ดูแล และขับเคลื่อนการดำเนินงานของสถานศึกษาให้บรรลุผลสำเร็จตามเป้าหมาย</t>
  </si>
  <si>
    <t>๙.๓  ผู้ปกครองและชุมชนเข้ามามีส่วนร่วมในการพัฒนาสถานศึกษา</t>
  </si>
  <si>
    <t>มาตรฐานที่ ๑๐ สถานศึกษามีการจัดหลักสูตร กระบวนการเรียนรู้ และกิจกรรมพัฒนาคุณภาพผู้เรียนอย่างรอบด้าน</t>
  </si>
  <si>
    <t>๑๐.๑  หลักสูตรสถานศึกษาเหมาะสมและสอดคล้องกับท้องถิ่น</t>
  </si>
  <si>
    <t>๑๐.๒  จัดรายวิชาเพิ่มเติมที่หลากหลายให้ผู้เรียนเลือกเรียนตามความถนัดความสามารถ และความสนใจ</t>
  </si>
  <si>
    <t>๑๐.๓ จัดกิจกรรมพัฒนาผู้เรียนที่ส่งเสริมและตอบสนองความต้องการ ความสามารถ ความถนัด และ</t>
  </si>
  <si>
    <t>ความสนใจของผู้เรียน</t>
  </si>
  <si>
    <t>๑๐.๔ สนับสนุนให้ครูจัดกระบวนการเรียนรู้ที่ให้ผู้เรียนได้ลงมือปฏิบัติจริงจนสรุปความรู้ได้ด้วยตนเอง</t>
  </si>
  <si>
    <t>๑๐.๕ นิเทศภายใน กำกับ ติดตามตรวจสอบ และนำผลไปปรับปรุงการเรียนการสอนอย่างสม่ำเสมอ</t>
  </si>
  <si>
    <t>๑๐.๖ จัดระบบดูแลช่วยเหลือผู้เรียนที่มีประสิทธิภาพและครอบคลุมถึงผู้เรียนทุกคน</t>
  </si>
  <si>
    <t>มาตรฐานที่ ๑๑ สถานศึกษามีการจัดสภาพแวดล้อมและการบริการที่ส่งเสริมให้ผู้เรียนพัฒนาเต็มศักยภาพ</t>
  </si>
  <si>
    <t>๑๑.๑  ห้องเรียน ห้องปฏิบัติการ อาคารเรียนมั่นคง สะอาดและปลอดภัย มีสิ่ง</t>
  </si>
  <si>
    <t xml:space="preserve">อำนวยความสะดวก พอเพียง อยู่ในสภาพใช้การได้ดีสภาพแวดล้อมร่มรื่น และมีแหล่งเรียนรู้สำหรับผู้เรียน </t>
  </si>
  <si>
    <t>๑๑.๒  จัดโครงการ กิจกรรมที่ส่งเสริมสุขภาพอนามัยและความปลอดภัยของผู้เรียน</t>
  </si>
  <si>
    <t>๑๑.๓  จัดห้องสมุดที่ให้บริการสื่อและเทคโนโลยีสารสนเทศที่เอื้อให้ผู้เรียนเรียนรู้ด้วยตนเองและหรือเรียนรู้แบบมีส่วนร่วม</t>
  </si>
  <si>
    <t>มาตรฐานที่ ๑๒ สถานศึกษามีการประกันคุณภาพภายในของสถานศึกษาตามที่กำหนดในกฎกระทรวง</t>
  </si>
  <si>
    <t>๑๒.๑  กำหนดมาตรฐานการศึกษาของสถานศึกษา</t>
  </si>
  <si>
    <t>๑๒.๒  จัดทำและดำเนินการตามแผนพัฒนาการจัดการศึกษาของสถานศึกษาที่มุ่งพัฒนาคุณภาพตามมาตรฐานการศึกษาของสถานศึกษา   </t>
  </si>
  <si>
    <t>๑๒.๓ จัดระบบข้อมูลสารสนเทศและใช้สารสนเทศในการบริหารจัดการเพื่อพัฒนาคุณภาพสถานศึกษา</t>
  </si>
  <si>
    <t>๑๒.๔  ติดตามตรวจสอบ และประเมินคุณภาพภายในตามมาตรฐานการศึกษาของสถานศึกษา</t>
  </si>
  <si>
    <t>๑๒.๕  นำผลการประเมินคุณภาพทั้งภายในและภายนอกไปใช้วางแผนพัฒนาคุณภาพการศึกษาอย่างต่อเนื่อง</t>
  </si>
  <si>
    <t>๑๒.๖  จัดทำรายงานประจำปีที่เป็นรายงานการประเมินคุณภาพภายใน</t>
  </si>
  <si>
    <t>ด้านที่ ๓ มาตรฐานด้านการสร้างสังคมแห่งการเรียนรู้</t>
  </si>
  <si>
    <t xml:space="preserve">มาตรฐานที่ ๑๓ สถานศึกษามีการสร้าง ส่งเสริม สนับสนุน ให้สถานศึกษาเป็นสังคมแห่งการเรียนรู้                        </t>
  </si>
  <si>
    <t>๑๓.๑ มีการสร้างและพัฒนาแหล่งเรียนรู้ภายในสถานศึกษาและใช้ประโยชน์จากแหล่งเรียนรู้ ทั้งภายในและภายนอกสถานศึกษา เพื่อพัฒนา  การเรียนรู้ของผู้เรียนและบุคลากรของสถานศึกษา รวมทั้งผู้ที่เกี่ยวข้อง</t>
  </si>
  <si>
    <t>๑๓.๒  มีการแลกเปลี่ยนเรียนรู้ระหว่างบุคลากรภายในสถานศึกษา ระหว่างสถานศึกษากับครอบครัว ชุมชนและองค์กรที่เกี่ยวข้อง</t>
  </si>
  <si>
    <t>ด้านที่ ๔ มาตรฐานด้านอัตลักษณ์ของสถานศึกษา</t>
  </si>
  <si>
    <t>มาตรฐานที่ ๑๔  การพัฒนาสถานศึกษาให้บรรลุเป้าหมายตามวิสัยทัศน์ ปรัชญาและจุดเน้นที่กำหนดขึ้น</t>
  </si>
  <si>
    <t>๑๔.๑ จัดโครงการ กิจกรรมที่ส่งเสริมให้ผู้เรียนบรรลุตามเป้าหมายวิสัยทัศน์ ปรัชญา และจุดเน้นของสถานศึกษา</t>
  </si>
  <si>
    <t>๑๔.๒  ผลการดำเนินงานส่งเสริมให้ผู้เรียนบรรลุตามเป้าหมาย วิสัยทัศน์ ปรัชญา และจุดเน้นของสถานศึกษา</t>
  </si>
  <si>
    <t>ด้านที่ ๕ มาตรฐานด้านมาตรการส่งเสริม</t>
  </si>
  <si>
    <t>มาตรฐานที่ ๑๕ การจัดกิจกรรมตามนโยบาย จุดเน้น แนวทางการปฏิรูปการศึกษาเพื่อพัฒนาและส่งเสริมสถานศึกษาให้ยกระดับคุณภาพสูงขึ้น</t>
  </si>
  <si>
    <t>๑๕.๑ จัดโครงการ กิจกรรมพิเศษเพื่อตอบสนองนโยบาย จุดเน้น ตามแนวทางการปฏิรูปการศึกษา</t>
  </si>
  <si>
    <t>๑๕.๒ ผลการดำเนินงานบรรลุตามเป้าหมายและพัฒนาดีขึ้นกว่าที่ผ่านมา</t>
  </si>
  <si>
    <t>ค่าเฉลี่ยรวม</t>
  </si>
  <si>
    <t>ดีเยี่ยม</t>
  </si>
  <si>
    <t>ดีมาก</t>
  </si>
  <si>
    <t>ปรับปรุง</t>
  </si>
  <si>
    <t>สรุปผลการประเมินมาตรฐานระดับการศึกษาขั้นพื้นฐาน ประจำปีการศึกษา๒๕๕๘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</si>
</sst>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5" xfId="0" applyFont="1" applyFill="1" applyBorder="1" applyAlignment="1">
      <alignment horizontal="center" wrapText="1"/>
    </xf>
    <xf numFmtId="60" fontId="3" fillId="3" borderId="6" xfId="0" applyNumberFormat="1" applyFont="1" applyFill="1" applyBorder="1" applyAlignment="1">
      <alignment horizontal="center" vertical="top" wrapText="1"/>
    </xf>
    <xf numFmtId="60" fontId="3" fillId="0" borderId="6" xfId="0" applyNumberFormat="1" applyFont="1" applyBorder="1" applyAlignment="1">
      <alignment horizontal="center" vertical="top" wrapText="1"/>
    </xf>
    <xf numFmtId="4" fontId="3" fillId="6" borderId="6" xfId="0" applyNumberFormat="1" applyFont="1" applyFill="1" applyBorder="1" applyAlignment="1">
      <alignment horizontal="center" vertical="top" wrapText="1"/>
    </xf>
    <xf numFmtId="4" fontId="1" fillId="6" borderId="6" xfId="0" applyNumberFormat="1" applyFont="1" applyFill="1" applyBorder="1" applyAlignment="1">
      <alignment horizontal="center" vertical="top" wrapText="1"/>
    </xf>
    <xf numFmtId="60" fontId="3" fillId="0" borderId="8" xfId="0" applyNumberFormat="1" applyFont="1" applyBorder="1" applyAlignment="1">
      <alignment horizontal="center" vertical="top" wrapText="1"/>
    </xf>
    <xf numFmtId="60" fontId="1" fillId="3" borderId="6" xfId="0" applyNumberFormat="1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wrapText="1"/>
    </xf>
    <xf numFmtId="4" fontId="1" fillId="5" borderId="6" xfId="0" applyNumberFormat="1" applyFont="1" applyFill="1" applyBorder="1" applyAlignment="1">
      <alignment horizontal="center" wrapText="1"/>
    </xf>
    <xf numFmtId="60" fontId="1" fillId="5" borderId="6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4" fontId="1" fillId="6" borderId="4" xfId="0" applyNumberFormat="1" applyFont="1" applyFill="1" applyBorder="1" applyAlignment="1">
      <alignment horizontal="center" vertical="top" wrapText="1"/>
    </xf>
    <xf numFmtId="4" fontId="1" fillId="4" borderId="6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wrapText="1"/>
    </xf>
    <xf numFmtId="59" fontId="2" fillId="3" borderId="6" xfId="0" applyNumberFormat="1" applyFont="1" applyFill="1" applyBorder="1" applyAlignment="1">
      <alignment horizontal="center" vertical="top" wrapText="1"/>
    </xf>
    <xf numFmtId="59" fontId="2" fillId="0" borderId="6" xfId="0" applyNumberFormat="1" applyFont="1" applyBorder="1" applyAlignment="1">
      <alignment horizontal="center" vertical="top" wrapText="1"/>
    </xf>
    <xf numFmtId="59" fontId="5" fillId="5" borderId="6" xfId="0" applyNumberFormat="1" applyFont="1" applyFill="1" applyBorder="1" applyAlignment="1">
      <alignment horizontal="center" wrapText="1"/>
    </xf>
    <xf numFmtId="60" fontId="2" fillId="3" borderId="6" xfId="0" applyNumberFormat="1" applyFont="1" applyFill="1" applyBorder="1" applyAlignment="1">
      <alignment horizontal="center" vertical="top" wrapText="1"/>
    </xf>
    <xf numFmtId="60" fontId="2" fillId="0" borderId="6" xfId="0" applyNumberFormat="1" applyFont="1" applyBorder="1" applyAlignment="1">
      <alignment horizontal="center" vertical="top" wrapText="1"/>
    </xf>
    <xf numFmtId="60" fontId="5" fillId="5" borderId="6" xfId="0" applyNumberFormat="1" applyFont="1" applyFill="1" applyBorder="1" applyAlignment="1">
      <alignment horizontal="center" wrapText="1"/>
    </xf>
    <xf numFmtId="59" fontId="3" fillId="0" borderId="6" xfId="0" applyNumberFormat="1" applyFont="1" applyBorder="1" applyAlignment="1">
      <alignment horizontal="center" vertical="top" wrapText="1"/>
    </xf>
    <xf numFmtId="59" fontId="1" fillId="4" borderId="6" xfId="0" applyNumberFormat="1" applyFont="1" applyFill="1" applyBorder="1" applyAlignment="1">
      <alignment horizontal="center" vertical="top" wrapText="1"/>
    </xf>
    <xf numFmtId="59" fontId="3" fillId="4" borderId="6" xfId="0" applyNumberFormat="1" applyFont="1" applyFill="1" applyBorder="1" applyAlignment="1">
      <alignment horizontal="center" vertical="top" wrapText="1"/>
    </xf>
    <xf numFmtId="59" fontId="1" fillId="6" borderId="6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59" fontId="3" fillId="0" borderId="3" xfId="0" applyNumberFormat="1" applyFont="1" applyBorder="1" applyAlignment="1">
      <alignment horizontal="left" vertical="top" wrapText="1"/>
    </xf>
    <xf numFmtId="59" fontId="3" fillId="0" borderId="7" xfId="0" applyNumberFormat="1" applyFont="1" applyBorder="1" applyAlignment="1">
      <alignment horizontal="left" vertical="top" wrapText="1"/>
    </xf>
    <xf numFmtId="59" fontId="1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wrapText="1"/>
    </xf>
    <xf numFmtId="0" fontId="4" fillId="0" borderId="0" xfId="0" applyFont="1" applyAlignment="1"/>
    <xf numFmtId="2" fontId="5" fillId="0" borderId="0" xfId="0" applyNumberFormat="1" applyFont="1" applyAlignment="1">
      <alignment wrapText="1"/>
    </xf>
    <xf numFmtId="60" fontId="6" fillId="0" borderId="1" xfId="0" applyNumberFormat="1" applyFont="1" applyBorder="1"/>
    <xf numFmtId="60" fontId="1" fillId="0" borderId="6" xfId="0" applyNumberFormat="1" applyFont="1" applyFill="1" applyBorder="1" applyAlignment="1">
      <alignment horizontal="center" vertical="top" wrapText="1"/>
    </xf>
    <xf numFmtId="60" fontId="2" fillId="0" borderId="6" xfId="0" applyNumberFormat="1" applyFont="1" applyFill="1" applyBorder="1" applyAlignment="1">
      <alignment horizontal="center" vertical="top" wrapText="1"/>
    </xf>
    <xf numFmtId="59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60" fontId="3" fillId="0" borderId="6" xfId="0" applyNumberFormat="1" applyFont="1" applyFill="1" applyBorder="1" applyAlignment="1">
      <alignment horizontal="center" vertical="top" wrapText="1"/>
    </xf>
    <xf numFmtId="60" fontId="3" fillId="0" borderId="8" xfId="0" applyNumberFormat="1" applyFont="1" applyFill="1" applyBorder="1" applyAlignment="1">
      <alignment horizontal="center" vertical="top" wrapText="1"/>
    </xf>
    <xf numFmtId="59" fontId="2" fillId="0" borderId="8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60" fontId="3" fillId="0" borderId="5" xfId="0" applyNumberFormat="1" applyFont="1" applyFill="1" applyBorder="1" applyAlignment="1">
      <alignment horizontal="center" vertical="top" wrapText="1"/>
    </xf>
    <xf numFmtId="59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60" fontId="1" fillId="0" borderId="4" xfId="0" applyNumberFormat="1" applyFont="1" applyFill="1" applyBorder="1" applyAlignment="1">
      <alignment horizontal="center" vertical="top" wrapText="1"/>
    </xf>
    <xf numFmtId="60" fontId="2" fillId="0" borderId="4" xfId="0" applyNumberFormat="1" applyFont="1" applyFill="1" applyBorder="1" applyAlignment="1">
      <alignment horizontal="center" vertical="top" wrapText="1"/>
    </xf>
    <xf numFmtId="59" fontId="2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59" fontId="2" fillId="0" borderId="2" xfId="0" applyNumberFormat="1" applyFont="1" applyBorder="1" applyAlignment="1">
      <alignment horizontal="center" vertical="top" wrapText="1"/>
    </xf>
    <xf numFmtId="59" fontId="2" fillId="0" borderId="3" xfId="0" applyNumberFormat="1" applyFont="1" applyBorder="1" applyAlignment="1">
      <alignment horizontal="center" vertical="top" wrapText="1"/>
    </xf>
    <xf numFmtId="59" fontId="3" fillId="0" borderId="2" xfId="0" applyNumberFormat="1" applyFont="1" applyBorder="1" applyAlignment="1">
      <alignment horizontal="center" vertical="top" wrapText="1"/>
    </xf>
    <xf numFmtId="59" fontId="3" fillId="0" borderId="3" xfId="0" applyNumberFormat="1" applyFont="1" applyBorder="1" applyAlignment="1">
      <alignment horizontal="center" vertical="top" wrapText="1"/>
    </xf>
    <xf numFmtId="60" fontId="3" fillId="0" borderId="2" xfId="0" applyNumberFormat="1" applyFont="1" applyBorder="1" applyAlignment="1">
      <alignment horizontal="center" vertical="top" wrapText="1"/>
    </xf>
    <xf numFmtId="60" fontId="3" fillId="0" borderId="3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59" fontId="3" fillId="4" borderId="2" xfId="0" applyNumberFormat="1" applyFont="1" applyFill="1" applyBorder="1" applyAlignment="1">
      <alignment horizontal="center" vertical="top" wrapText="1"/>
    </xf>
    <xf numFmtId="59" fontId="3" fillId="4" borderId="3" xfId="0" applyNumberFormat="1" applyFont="1" applyFill="1" applyBorder="1" applyAlignment="1">
      <alignment horizontal="center" vertical="top" wrapText="1"/>
    </xf>
    <xf numFmtId="59" fontId="2" fillId="0" borderId="7" xfId="0" applyNumberFormat="1" applyFont="1" applyBorder="1" applyAlignment="1">
      <alignment horizontal="center" vertical="top" wrapText="1"/>
    </xf>
    <xf numFmtId="60" fontId="3" fillId="0" borderId="7" xfId="0" applyNumberFormat="1" applyFont="1" applyBorder="1" applyAlignment="1">
      <alignment horizontal="center" vertical="top" wrapText="1"/>
    </xf>
    <xf numFmtId="59" fontId="1" fillId="3" borderId="9" xfId="0" applyNumberFormat="1" applyFont="1" applyFill="1" applyBorder="1" applyAlignment="1">
      <alignment vertical="top" wrapText="1"/>
    </xf>
    <xf numFmtId="59" fontId="1" fillId="3" borderId="10" xfId="0" applyNumberFormat="1" applyFont="1" applyFill="1" applyBorder="1" applyAlignment="1">
      <alignment vertical="top" wrapText="1"/>
    </xf>
    <xf numFmtId="59" fontId="1" fillId="3" borderId="4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60" fontId="3" fillId="0" borderId="2" xfId="0" applyNumberFormat="1" applyFont="1" applyFill="1" applyBorder="1" applyAlignment="1">
      <alignment horizontal="center" vertical="top" wrapText="1"/>
    </xf>
    <xf numFmtId="60" fontId="3" fillId="0" borderId="3" xfId="0" applyNumberFormat="1" applyFont="1" applyFill="1" applyBorder="1" applyAlignment="1">
      <alignment horizontal="center" vertical="top" wrapText="1"/>
    </xf>
    <xf numFmtId="60" fontId="2" fillId="0" borderId="2" xfId="0" applyNumberFormat="1" applyFont="1" applyFill="1" applyBorder="1" applyAlignment="1">
      <alignment horizontal="center" vertical="top" wrapText="1"/>
    </xf>
    <xf numFmtId="60" fontId="2" fillId="0" borderId="3" xfId="0" applyNumberFormat="1" applyFont="1" applyFill="1" applyBorder="1" applyAlignment="1">
      <alignment horizontal="center" vertical="top" wrapText="1"/>
    </xf>
    <xf numFmtId="59" fontId="2" fillId="0" borderId="2" xfId="0" applyNumberFormat="1" applyFont="1" applyFill="1" applyBorder="1" applyAlignment="1">
      <alignment horizontal="center" vertical="top" wrapText="1"/>
    </xf>
    <xf numFmtId="59" fontId="2" fillId="0" borderId="3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60" fontId="3" fillId="0" borderId="7" xfId="0" applyNumberFormat="1" applyFont="1" applyFill="1" applyBorder="1" applyAlignment="1">
      <alignment horizontal="center" vertical="top" wrapText="1"/>
    </xf>
    <xf numFmtId="60" fontId="2" fillId="0" borderId="7" xfId="0" applyNumberFormat="1" applyFont="1" applyFill="1" applyBorder="1" applyAlignment="1">
      <alignment horizontal="center" vertical="top" wrapText="1"/>
    </xf>
    <xf numFmtId="59" fontId="2" fillId="0" borderId="7" xfId="0" applyNumberFormat="1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7"/>
  <sheetViews>
    <sheetView tabSelected="1" zoomScale="90" zoomScaleNormal="90" workbookViewId="0">
      <selection activeCell="K17" sqref="K17"/>
    </sheetView>
  </sheetViews>
  <sheetFormatPr defaultColWidth="9" defaultRowHeight="18"/>
  <cols>
    <col min="1" max="1" width="43.296875" style="44" customWidth="1"/>
    <col min="2" max="2" width="6.19921875" style="46" hidden="1" customWidth="1"/>
    <col min="3" max="3" width="6.8984375" style="46" hidden="1" customWidth="1"/>
    <col min="4" max="4" width="6.09765625" style="47" hidden="1" customWidth="1"/>
    <col min="5" max="5" width="6.59765625" style="46" customWidth="1"/>
    <col min="6" max="6" width="7" style="47" customWidth="1"/>
    <col min="7" max="7" width="6.59765625" style="46" customWidth="1"/>
    <col min="8" max="8" width="7.5" style="46" customWidth="1"/>
    <col min="9" max="9" width="9" style="44"/>
    <col min="10" max="10" width="12.19921875" style="44" bestFit="1" customWidth="1"/>
    <col min="11" max="16384" width="9" style="44"/>
  </cols>
  <sheetData>
    <row r="1" spans="1:11" s="41" customFormat="1" ht="21.6" thickBot="1">
      <c r="A1" s="49" t="s">
        <v>106</v>
      </c>
      <c r="B1" s="42"/>
      <c r="C1" s="42"/>
      <c r="D1" s="43"/>
      <c r="E1" s="42"/>
      <c r="F1" s="43"/>
      <c r="G1" s="42"/>
      <c r="H1" s="42"/>
    </row>
    <row r="2" spans="1:11">
      <c r="A2" s="67" t="s">
        <v>0</v>
      </c>
      <c r="B2" s="78" t="s">
        <v>1</v>
      </c>
      <c r="C2" s="67" t="s">
        <v>2</v>
      </c>
      <c r="D2" s="80" t="s">
        <v>3</v>
      </c>
      <c r="E2" s="67" t="s">
        <v>4</v>
      </c>
      <c r="F2" s="80" t="s">
        <v>5</v>
      </c>
      <c r="G2" s="67" t="s">
        <v>6</v>
      </c>
      <c r="H2" s="1" t="s">
        <v>7</v>
      </c>
    </row>
    <row r="3" spans="1:11" ht="18.600000000000001" thickBot="1">
      <c r="A3" s="68"/>
      <c r="B3" s="79"/>
      <c r="C3" s="68"/>
      <c r="D3" s="81"/>
      <c r="E3" s="68"/>
      <c r="F3" s="81"/>
      <c r="G3" s="68"/>
      <c r="H3" s="21" t="s">
        <v>8</v>
      </c>
    </row>
    <row r="4" spans="1:11" ht="18.600000000000001" thickBot="1">
      <c r="A4" s="69" t="s">
        <v>9</v>
      </c>
      <c r="B4" s="70"/>
      <c r="C4" s="70"/>
      <c r="D4" s="71"/>
      <c r="E4" s="2">
        <v>30</v>
      </c>
      <c r="F4" s="26">
        <f>F5+F12+F17+F24+F29+F34</f>
        <v>26.975442570063301</v>
      </c>
      <c r="G4" s="23">
        <v>5</v>
      </c>
      <c r="H4" s="11" t="s">
        <v>103</v>
      </c>
      <c r="J4" s="44">
        <v>890</v>
      </c>
    </row>
    <row r="5" spans="1:11" ht="18.600000000000001" thickBot="1">
      <c r="A5" s="33" t="s">
        <v>10</v>
      </c>
      <c r="B5" s="12"/>
      <c r="C5" s="12"/>
      <c r="D5" s="5"/>
      <c r="E5" s="52">
        <v>5</v>
      </c>
      <c r="F5" s="53">
        <f>F11+F10+F9+F8+F7+F6</f>
        <v>4.6820448877805481</v>
      </c>
      <c r="G5" s="54">
        <v>5</v>
      </c>
      <c r="H5" s="55" t="s">
        <v>103</v>
      </c>
      <c r="J5" s="44">
        <v>850</v>
      </c>
    </row>
    <row r="6" spans="1:11" ht="18.600000000000001" hidden="1" thickBot="1">
      <c r="A6" s="34" t="s">
        <v>11</v>
      </c>
      <c r="B6" s="24">
        <v>751</v>
      </c>
      <c r="C6" s="29">
        <v>802</v>
      </c>
      <c r="D6" s="3">
        <f>B6*100/C6</f>
        <v>93.640897755610979</v>
      </c>
      <c r="E6" s="56">
        <v>0.5</v>
      </c>
      <c r="F6" s="53">
        <f>D6*E6/100</f>
        <v>0.46820448877805487</v>
      </c>
      <c r="G6" s="54">
        <v>5</v>
      </c>
      <c r="H6" s="55" t="s">
        <v>103</v>
      </c>
      <c r="J6" s="44">
        <v>870</v>
      </c>
    </row>
    <row r="7" spans="1:11" ht="18.600000000000001" hidden="1" thickBot="1">
      <c r="A7" s="34" t="s">
        <v>12</v>
      </c>
      <c r="B7" s="24">
        <v>751</v>
      </c>
      <c r="C7" s="29">
        <v>802</v>
      </c>
      <c r="D7" s="3">
        <f t="shared" ref="D7:D11" si="0">B7*100/C7</f>
        <v>93.640897755610979</v>
      </c>
      <c r="E7" s="56">
        <v>0.5</v>
      </c>
      <c r="F7" s="53">
        <f t="shared" ref="F7:F11" si="1">D7*E7/100</f>
        <v>0.46820448877805487</v>
      </c>
      <c r="G7" s="54">
        <v>5</v>
      </c>
      <c r="H7" s="55" t="s">
        <v>103</v>
      </c>
      <c r="J7" s="44">
        <v>912</v>
      </c>
    </row>
    <row r="8" spans="1:11" ht="36.6" hidden="1" thickBot="1">
      <c r="A8" s="34" t="s">
        <v>13</v>
      </c>
      <c r="B8" s="24">
        <v>751</v>
      </c>
      <c r="C8" s="29">
        <v>802</v>
      </c>
      <c r="D8" s="3">
        <f t="shared" si="0"/>
        <v>93.640897755610979</v>
      </c>
      <c r="E8" s="56">
        <v>1</v>
      </c>
      <c r="F8" s="53">
        <f t="shared" si="1"/>
        <v>0.93640897755610975</v>
      </c>
      <c r="G8" s="54">
        <v>5</v>
      </c>
      <c r="H8" s="55" t="s">
        <v>103</v>
      </c>
    </row>
    <row r="9" spans="1:11" ht="18.600000000000001" hidden="1" thickBot="1">
      <c r="A9" s="34" t="s">
        <v>14</v>
      </c>
      <c r="B9" s="24">
        <v>751</v>
      </c>
      <c r="C9" s="29">
        <v>802</v>
      </c>
      <c r="D9" s="3">
        <f t="shared" si="0"/>
        <v>93.640897755610979</v>
      </c>
      <c r="E9" s="56">
        <v>1</v>
      </c>
      <c r="F9" s="53">
        <f t="shared" si="1"/>
        <v>0.93640897755610975</v>
      </c>
      <c r="G9" s="54">
        <v>5</v>
      </c>
      <c r="H9" s="55" t="s">
        <v>103</v>
      </c>
      <c r="J9" s="44">
        <f>SUM(J4:J8)/COUNT(J4:J8)</f>
        <v>880.5</v>
      </c>
    </row>
    <row r="10" spans="1:11" ht="18.600000000000001" hidden="1" thickBot="1">
      <c r="A10" s="34" t="s">
        <v>15</v>
      </c>
      <c r="B10" s="24">
        <v>751</v>
      </c>
      <c r="C10" s="29">
        <v>802</v>
      </c>
      <c r="D10" s="3">
        <f t="shared" si="0"/>
        <v>93.640897755610979</v>
      </c>
      <c r="E10" s="56">
        <v>1</v>
      </c>
      <c r="F10" s="53">
        <f t="shared" si="1"/>
        <v>0.93640897755610975</v>
      </c>
      <c r="G10" s="54">
        <v>5</v>
      </c>
      <c r="H10" s="55" t="s">
        <v>103</v>
      </c>
    </row>
    <row r="11" spans="1:11" ht="36.6" hidden="1" thickBot="1">
      <c r="A11" s="34" t="s">
        <v>16</v>
      </c>
      <c r="B11" s="24">
        <v>751</v>
      </c>
      <c r="C11" s="29">
        <v>802</v>
      </c>
      <c r="D11" s="3">
        <f t="shared" si="0"/>
        <v>93.640897755610979</v>
      </c>
      <c r="E11" s="56">
        <v>1</v>
      </c>
      <c r="F11" s="53">
        <f t="shared" si="1"/>
        <v>0.93640897755610975</v>
      </c>
      <c r="G11" s="54">
        <v>5</v>
      </c>
      <c r="H11" s="55" t="s">
        <v>103</v>
      </c>
    </row>
    <row r="12" spans="1:11" ht="22.2" customHeight="1" thickBot="1">
      <c r="A12" s="33" t="s">
        <v>17</v>
      </c>
      <c r="B12" s="12"/>
      <c r="C12" s="12"/>
      <c r="D12" s="4"/>
      <c r="E12" s="52">
        <v>5</v>
      </c>
      <c r="F12" s="53">
        <f>F16+F15+F14+F13</f>
        <v>4.6945137157107233</v>
      </c>
      <c r="G12" s="54">
        <v>5</v>
      </c>
      <c r="H12" s="55" t="s">
        <v>103</v>
      </c>
    </row>
    <row r="13" spans="1:11" ht="18.600000000000001" hidden="1" thickBot="1">
      <c r="A13" s="34" t="s">
        <v>18</v>
      </c>
      <c r="B13" s="24">
        <v>751</v>
      </c>
      <c r="C13" s="29">
        <v>802</v>
      </c>
      <c r="D13" s="3">
        <f>B13*100/C13</f>
        <v>93.640897755610979</v>
      </c>
      <c r="E13" s="56">
        <v>2</v>
      </c>
      <c r="F13" s="53">
        <f>D13*E13/100</f>
        <v>1.8728179551122195</v>
      </c>
      <c r="G13" s="54">
        <v>5</v>
      </c>
      <c r="H13" s="55" t="s">
        <v>103</v>
      </c>
      <c r="J13" s="44">
        <v>94.45</v>
      </c>
      <c r="K13" s="44">
        <f>J13*C13/100</f>
        <v>757.48900000000003</v>
      </c>
    </row>
    <row r="14" spans="1:11" ht="18.600000000000001" hidden="1" thickBot="1">
      <c r="A14" s="34" t="s">
        <v>19</v>
      </c>
      <c r="B14" s="24">
        <v>751</v>
      </c>
      <c r="C14" s="29">
        <v>802</v>
      </c>
      <c r="D14" s="3">
        <f t="shared" ref="D14:D16" si="2">B14*100/C14</f>
        <v>93.640897755610979</v>
      </c>
      <c r="E14" s="56">
        <v>1</v>
      </c>
      <c r="F14" s="53">
        <f t="shared" ref="F14:F16" si="3">D14*E14/100</f>
        <v>0.93640897755610975</v>
      </c>
      <c r="G14" s="54">
        <v>5</v>
      </c>
      <c r="H14" s="55" t="s">
        <v>103</v>
      </c>
      <c r="J14" s="44">
        <v>93.25</v>
      </c>
      <c r="K14" s="44">
        <f t="shared" ref="K14:K16" si="4">J14*C14/100</f>
        <v>747.86500000000001</v>
      </c>
    </row>
    <row r="15" spans="1:11" ht="18.600000000000001" hidden="1" thickBot="1">
      <c r="A15" s="34" t="s">
        <v>20</v>
      </c>
      <c r="B15" s="24">
        <v>756</v>
      </c>
      <c r="C15" s="29">
        <v>802</v>
      </c>
      <c r="D15" s="3">
        <f t="shared" si="2"/>
        <v>94.264339152119703</v>
      </c>
      <c r="E15" s="56">
        <v>1</v>
      </c>
      <c r="F15" s="53">
        <f t="shared" si="3"/>
        <v>0.94264339152119703</v>
      </c>
      <c r="G15" s="54">
        <v>5</v>
      </c>
      <c r="H15" s="55" t="s">
        <v>103</v>
      </c>
      <c r="J15" s="44">
        <v>93.33</v>
      </c>
      <c r="K15" s="44">
        <f t="shared" si="4"/>
        <v>748.50660000000005</v>
      </c>
    </row>
    <row r="16" spans="1:11" ht="18.600000000000001" hidden="1" thickBot="1">
      <c r="A16" s="34" t="s">
        <v>21</v>
      </c>
      <c r="B16" s="24">
        <v>756</v>
      </c>
      <c r="C16" s="29">
        <v>802</v>
      </c>
      <c r="D16" s="3">
        <f t="shared" si="2"/>
        <v>94.264339152119703</v>
      </c>
      <c r="E16" s="56">
        <v>1</v>
      </c>
      <c r="F16" s="53">
        <f t="shared" si="3"/>
        <v>0.94264339152119703</v>
      </c>
      <c r="G16" s="54">
        <v>5</v>
      </c>
      <c r="H16" s="55" t="s">
        <v>103</v>
      </c>
      <c r="J16" s="44">
        <v>91.25</v>
      </c>
      <c r="K16" s="44">
        <f t="shared" si="4"/>
        <v>731.82500000000005</v>
      </c>
    </row>
    <row r="17" spans="1:13" ht="34.799999999999997" customHeight="1" thickBot="1">
      <c r="A17" s="33" t="s">
        <v>22</v>
      </c>
      <c r="B17" s="12"/>
      <c r="C17" s="12"/>
      <c r="D17" s="4"/>
      <c r="E17" s="52">
        <v>5</v>
      </c>
      <c r="F17" s="53">
        <f>F23+F21+F19+F18</f>
        <v>4.5885286783042396</v>
      </c>
      <c r="G17" s="54">
        <v>5</v>
      </c>
      <c r="H17" s="55" t="s">
        <v>103</v>
      </c>
    </row>
    <row r="18" spans="1:13" ht="18" hidden="1" customHeight="1" thickBot="1">
      <c r="A18" s="34" t="s">
        <v>23</v>
      </c>
      <c r="B18" s="24">
        <v>736</v>
      </c>
      <c r="C18" s="29">
        <v>802</v>
      </c>
      <c r="D18" s="3">
        <f>B18*100/C18</f>
        <v>91.770573566084792</v>
      </c>
      <c r="E18" s="56">
        <v>2</v>
      </c>
      <c r="F18" s="53">
        <f>D18*E18/100</f>
        <v>1.8354114713216958</v>
      </c>
      <c r="G18" s="54">
        <v>5</v>
      </c>
      <c r="H18" s="55" t="s">
        <v>103</v>
      </c>
      <c r="J18" s="44">
        <v>84.11</v>
      </c>
      <c r="K18" s="44">
        <v>86.25</v>
      </c>
      <c r="L18" s="44">
        <f>SUM(J18:K18)/2</f>
        <v>85.18</v>
      </c>
      <c r="M18" s="44">
        <f>L18*C18/100</f>
        <v>683.14359999999999</v>
      </c>
    </row>
    <row r="19" spans="1:13" ht="18" hidden="1" customHeight="1">
      <c r="A19" s="35" t="s">
        <v>24</v>
      </c>
      <c r="B19" s="72">
        <v>736</v>
      </c>
      <c r="C19" s="74">
        <v>802</v>
      </c>
      <c r="D19" s="76">
        <f>B19*100/C19</f>
        <v>91.770573566084792</v>
      </c>
      <c r="E19" s="91">
        <v>1</v>
      </c>
      <c r="F19" s="93">
        <f>D19*E19/100</f>
        <v>0.9177057356608479</v>
      </c>
      <c r="G19" s="95">
        <v>5</v>
      </c>
      <c r="H19" s="89" t="s">
        <v>103</v>
      </c>
    </row>
    <row r="20" spans="1:13" ht="18" hidden="1" customHeight="1" thickBot="1">
      <c r="A20" s="34" t="s">
        <v>25</v>
      </c>
      <c r="B20" s="73"/>
      <c r="C20" s="75"/>
      <c r="D20" s="77"/>
      <c r="E20" s="92"/>
      <c r="F20" s="94"/>
      <c r="G20" s="96"/>
      <c r="H20" s="90"/>
    </row>
    <row r="21" spans="1:13" ht="18" hidden="1" customHeight="1">
      <c r="A21" s="35" t="s">
        <v>26</v>
      </c>
      <c r="B21" s="72">
        <v>736</v>
      </c>
      <c r="C21" s="74">
        <v>802</v>
      </c>
      <c r="D21" s="76">
        <f>B21*100/C21</f>
        <v>91.770573566084792</v>
      </c>
      <c r="E21" s="91">
        <v>1</v>
      </c>
      <c r="F21" s="93">
        <f>D21*E21/100</f>
        <v>0.9177057356608479</v>
      </c>
      <c r="G21" s="95">
        <v>5</v>
      </c>
      <c r="H21" s="89" t="s">
        <v>103</v>
      </c>
    </row>
    <row r="22" spans="1:13" ht="18" hidden="1" customHeight="1" thickBot="1">
      <c r="A22" s="34" t="s">
        <v>27</v>
      </c>
      <c r="B22" s="73"/>
      <c r="C22" s="75"/>
      <c r="D22" s="77"/>
      <c r="E22" s="92"/>
      <c r="F22" s="94"/>
      <c r="G22" s="96"/>
      <c r="H22" s="90"/>
    </row>
    <row r="23" spans="1:13" ht="18" hidden="1" customHeight="1" thickBot="1">
      <c r="A23" s="34" t="s">
        <v>28</v>
      </c>
      <c r="B23" s="24">
        <v>736</v>
      </c>
      <c r="C23" s="29">
        <v>802</v>
      </c>
      <c r="D23" s="3">
        <f t="shared" ref="D23" si="5">B23*100/C23</f>
        <v>91.770573566084792</v>
      </c>
      <c r="E23" s="56">
        <v>1</v>
      </c>
      <c r="F23" s="53">
        <f>D23*E23/100</f>
        <v>0.9177057356608479</v>
      </c>
      <c r="G23" s="54">
        <v>5</v>
      </c>
      <c r="H23" s="55" t="s">
        <v>103</v>
      </c>
    </row>
    <row r="24" spans="1:13" ht="36" customHeight="1" thickBot="1">
      <c r="A24" s="33" t="s">
        <v>29</v>
      </c>
      <c r="B24" s="12"/>
      <c r="C24" s="12"/>
      <c r="D24" s="5"/>
      <c r="E24" s="52">
        <v>5</v>
      </c>
      <c r="F24" s="53">
        <f>F28+F27+F26+F25</f>
        <v>4.5885286783042396</v>
      </c>
      <c r="G24" s="54">
        <v>5</v>
      </c>
      <c r="H24" s="55" t="s">
        <v>103</v>
      </c>
    </row>
    <row r="25" spans="1:13" ht="36" hidden="1" customHeight="1" thickBot="1">
      <c r="A25" s="34" t="s">
        <v>30</v>
      </c>
      <c r="B25" s="24">
        <v>736</v>
      </c>
      <c r="C25" s="29">
        <v>802</v>
      </c>
      <c r="D25" s="3">
        <f>B25*100/C25</f>
        <v>91.770573566084792</v>
      </c>
      <c r="E25" s="56">
        <v>2</v>
      </c>
      <c r="F25" s="53">
        <f>D25*E25/100</f>
        <v>1.8354114713216958</v>
      </c>
      <c r="G25" s="54">
        <v>5</v>
      </c>
      <c r="H25" s="55" t="s">
        <v>103</v>
      </c>
    </row>
    <row r="26" spans="1:13" ht="35.4" hidden="1" customHeight="1" thickBot="1">
      <c r="A26" s="34" t="s">
        <v>31</v>
      </c>
      <c r="B26" s="24">
        <v>736</v>
      </c>
      <c r="C26" s="29">
        <v>802</v>
      </c>
      <c r="D26" s="3">
        <f t="shared" ref="D26:D28" si="6">B26*100/C26</f>
        <v>91.770573566084792</v>
      </c>
      <c r="E26" s="56">
        <v>1</v>
      </c>
      <c r="F26" s="53">
        <f>D26*E26/100</f>
        <v>0.9177057356608479</v>
      </c>
      <c r="G26" s="54">
        <v>5</v>
      </c>
      <c r="H26" s="55" t="s">
        <v>103</v>
      </c>
    </row>
    <row r="27" spans="1:13" ht="36.6" hidden="1" customHeight="1" thickBot="1">
      <c r="A27" s="34" t="s">
        <v>32</v>
      </c>
      <c r="B27" s="24">
        <v>736</v>
      </c>
      <c r="C27" s="29">
        <v>802</v>
      </c>
      <c r="D27" s="3">
        <f t="shared" si="6"/>
        <v>91.770573566084792</v>
      </c>
      <c r="E27" s="56">
        <v>1</v>
      </c>
      <c r="F27" s="53">
        <f>D27*E27/100</f>
        <v>0.9177057356608479</v>
      </c>
      <c r="G27" s="54">
        <v>5</v>
      </c>
      <c r="H27" s="55" t="s">
        <v>103</v>
      </c>
    </row>
    <row r="28" spans="1:13" ht="36.6" hidden="1" customHeight="1" thickBot="1">
      <c r="A28" s="34" t="s">
        <v>33</v>
      </c>
      <c r="B28" s="24">
        <v>736</v>
      </c>
      <c r="C28" s="29">
        <v>802</v>
      </c>
      <c r="D28" s="3">
        <f t="shared" si="6"/>
        <v>91.770573566084792</v>
      </c>
      <c r="E28" s="56">
        <v>1</v>
      </c>
      <c r="F28" s="53">
        <f>D28*E28/100</f>
        <v>0.9177057356608479</v>
      </c>
      <c r="G28" s="54">
        <v>5</v>
      </c>
      <c r="H28" s="55" t="s">
        <v>103</v>
      </c>
    </row>
    <row r="29" spans="1:13" ht="19.2" customHeight="1" thickBot="1">
      <c r="A29" s="33" t="s">
        <v>34</v>
      </c>
      <c r="B29" s="14"/>
      <c r="C29" s="14"/>
      <c r="D29" s="5"/>
      <c r="E29" s="52">
        <v>5</v>
      </c>
      <c r="F29" s="53">
        <f>F33+F32+F31+F30</f>
        <v>3.8471000000000002</v>
      </c>
      <c r="G29" s="54">
        <v>4</v>
      </c>
      <c r="H29" s="55" t="s">
        <v>104</v>
      </c>
    </row>
    <row r="30" spans="1:13" ht="36" hidden="1" customHeight="1" thickBot="1">
      <c r="A30" s="34" t="s">
        <v>35</v>
      </c>
      <c r="B30" s="14"/>
      <c r="C30" s="14"/>
      <c r="D30" s="3">
        <v>74.8</v>
      </c>
      <c r="E30" s="56">
        <v>1</v>
      </c>
      <c r="F30" s="53">
        <f>D30*E30/100</f>
        <v>0.748</v>
      </c>
      <c r="G30" s="54">
        <v>4</v>
      </c>
      <c r="H30" s="55" t="s">
        <v>104</v>
      </c>
    </row>
    <row r="31" spans="1:13" ht="36.6" hidden="1" customHeight="1" thickBot="1">
      <c r="A31" s="34" t="s">
        <v>36</v>
      </c>
      <c r="B31" s="14"/>
      <c r="C31" s="14"/>
      <c r="D31" s="3">
        <v>92.6</v>
      </c>
      <c r="E31" s="56">
        <v>1</v>
      </c>
      <c r="F31" s="53">
        <f>D31*E31/100</f>
        <v>0.92599999999999993</v>
      </c>
      <c r="G31" s="54">
        <v>5</v>
      </c>
      <c r="H31" s="55" t="s">
        <v>103</v>
      </c>
    </row>
    <row r="32" spans="1:13" ht="39.6" hidden="1" customHeight="1" thickBot="1">
      <c r="A32" s="35" t="s">
        <v>37</v>
      </c>
      <c r="B32" s="14"/>
      <c r="C32" s="15"/>
      <c r="D32" s="6">
        <v>91.77</v>
      </c>
      <c r="E32" s="57">
        <v>2</v>
      </c>
      <c r="F32" s="53">
        <f>D32*E32/100</f>
        <v>1.8353999999999999</v>
      </c>
      <c r="G32" s="58">
        <v>5</v>
      </c>
      <c r="H32" s="59" t="s">
        <v>103</v>
      </c>
    </row>
    <row r="33" spans="1:11" ht="21.6" hidden="1" thickBot="1">
      <c r="A33" s="36" t="s">
        <v>38</v>
      </c>
      <c r="B33" s="14"/>
      <c r="C33" s="16"/>
      <c r="D33" s="51">
        <v>33.770000000000003</v>
      </c>
      <c r="E33" s="60">
        <v>1</v>
      </c>
      <c r="F33" s="53">
        <f>D33*E33/100</f>
        <v>0.33770000000000006</v>
      </c>
      <c r="G33" s="61">
        <v>1</v>
      </c>
      <c r="H33" s="62" t="s">
        <v>105</v>
      </c>
      <c r="K33" s="48">
        <f>9.26*5/20</f>
        <v>2.3149999999999999</v>
      </c>
    </row>
    <row r="34" spans="1:11" ht="37.799999999999997" customHeight="1" thickBot="1">
      <c r="A34" s="37" t="s">
        <v>39</v>
      </c>
      <c r="B34" s="17"/>
      <c r="C34" s="18"/>
      <c r="D34" s="19"/>
      <c r="E34" s="63">
        <v>5</v>
      </c>
      <c r="F34" s="64">
        <f>F38+F37+F35+F36</f>
        <v>4.5747266099635482</v>
      </c>
      <c r="G34" s="65">
        <v>5</v>
      </c>
      <c r="H34" s="66" t="s">
        <v>103</v>
      </c>
    </row>
    <row r="35" spans="1:11" ht="18.600000000000001" hidden="1" thickBot="1">
      <c r="A35" s="34" t="s">
        <v>40</v>
      </c>
      <c r="B35" s="24">
        <v>753</v>
      </c>
      <c r="C35" s="29">
        <v>823</v>
      </c>
      <c r="D35" s="3">
        <f>B35*100/C35</f>
        <v>91.494532199270964</v>
      </c>
      <c r="E35" s="3">
        <v>2</v>
      </c>
      <c r="F35" s="27">
        <f>D35*E35/100</f>
        <v>1.8298906439854192</v>
      </c>
      <c r="G35" s="24">
        <v>5</v>
      </c>
      <c r="H35" s="13" t="s">
        <v>103</v>
      </c>
    </row>
    <row r="36" spans="1:11" ht="36.6" hidden="1" thickBot="1">
      <c r="A36" s="34" t="s">
        <v>41</v>
      </c>
      <c r="B36" s="24">
        <v>753</v>
      </c>
      <c r="C36" s="29">
        <v>823</v>
      </c>
      <c r="D36" s="3">
        <f t="shared" ref="D36:D38" si="7">B36*100/C36</f>
        <v>91.494532199270964</v>
      </c>
      <c r="E36" s="3">
        <v>1</v>
      </c>
      <c r="F36" s="27">
        <f t="shared" ref="F36:F38" si="8">D36*E36/100</f>
        <v>0.91494532199270961</v>
      </c>
      <c r="G36" s="24">
        <v>5</v>
      </c>
      <c r="H36" s="13" t="s">
        <v>103</v>
      </c>
    </row>
    <row r="37" spans="1:11" ht="18.600000000000001" hidden="1" thickBot="1">
      <c r="A37" s="34" t="s">
        <v>42</v>
      </c>
      <c r="B37" s="24">
        <v>753</v>
      </c>
      <c r="C37" s="29">
        <v>823</v>
      </c>
      <c r="D37" s="3">
        <f t="shared" si="7"/>
        <v>91.494532199270964</v>
      </c>
      <c r="E37" s="3">
        <v>1</v>
      </c>
      <c r="F37" s="27">
        <f t="shared" si="8"/>
        <v>0.91494532199270961</v>
      </c>
      <c r="G37" s="24">
        <v>5</v>
      </c>
      <c r="H37" s="13" t="s">
        <v>103</v>
      </c>
    </row>
    <row r="38" spans="1:11" ht="36.6" hidden="1" thickBot="1">
      <c r="A38" s="34" t="s">
        <v>43</v>
      </c>
      <c r="B38" s="24">
        <v>753</v>
      </c>
      <c r="C38" s="29">
        <v>823</v>
      </c>
      <c r="D38" s="3">
        <f t="shared" si="7"/>
        <v>91.494532199270964</v>
      </c>
      <c r="E38" s="3">
        <v>1</v>
      </c>
      <c r="F38" s="27">
        <f t="shared" si="8"/>
        <v>0.91494532199270961</v>
      </c>
      <c r="G38" s="24">
        <v>5</v>
      </c>
      <c r="H38" s="13" t="s">
        <v>103</v>
      </c>
    </row>
    <row r="39" spans="1:11" ht="18.600000000000001" thickBot="1">
      <c r="A39" s="69" t="s">
        <v>44</v>
      </c>
      <c r="B39" s="70"/>
      <c r="C39" s="70"/>
      <c r="D39" s="71"/>
      <c r="E39" s="2">
        <v>50</v>
      </c>
      <c r="F39" s="26">
        <f>F78+F73+F65+F61+F54+F40</f>
        <v>46.45</v>
      </c>
      <c r="G39" s="23">
        <v>5</v>
      </c>
      <c r="H39" s="11" t="s">
        <v>103</v>
      </c>
    </row>
    <row r="40" spans="1:11" ht="36.6" thickBot="1">
      <c r="A40" s="33" t="s">
        <v>45</v>
      </c>
      <c r="B40" s="17"/>
      <c r="C40" s="17"/>
      <c r="D40" s="20"/>
      <c r="E40" s="52">
        <v>10</v>
      </c>
      <c r="F40" s="53">
        <f>F53+F52+F51+F50+F47+F45+F43+F42+F41</f>
        <v>8.9499999999999993</v>
      </c>
      <c r="G40" s="54">
        <v>5</v>
      </c>
      <c r="H40" s="55" t="s">
        <v>103</v>
      </c>
    </row>
    <row r="41" spans="1:11" ht="36.6" hidden="1" thickBot="1">
      <c r="A41" s="38" t="s">
        <v>46</v>
      </c>
      <c r="B41" s="24">
        <v>41</v>
      </c>
      <c r="C41" s="24">
        <v>41</v>
      </c>
      <c r="D41" s="3">
        <f>B41*100/C41</f>
        <v>100</v>
      </c>
      <c r="E41" s="56">
        <v>1</v>
      </c>
      <c r="F41" s="53">
        <f>D41*E41/100</f>
        <v>1</v>
      </c>
      <c r="G41" s="54">
        <v>5</v>
      </c>
      <c r="H41" s="55" t="s">
        <v>103</v>
      </c>
    </row>
    <row r="42" spans="1:11" ht="36.6" hidden="1" thickBot="1">
      <c r="A42" s="38" t="s">
        <v>47</v>
      </c>
      <c r="B42" s="24">
        <v>41</v>
      </c>
      <c r="C42" s="24">
        <v>41</v>
      </c>
      <c r="D42" s="3">
        <f>B42*100/C42</f>
        <v>100</v>
      </c>
      <c r="E42" s="56">
        <v>1</v>
      </c>
      <c r="F42" s="53">
        <f>D42*E42/100</f>
        <v>1</v>
      </c>
      <c r="G42" s="54">
        <v>5</v>
      </c>
      <c r="H42" s="55" t="s">
        <v>103</v>
      </c>
    </row>
    <row r="43" spans="1:11" ht="36" hidden="1">
      <c r="A43" s="39" t="s">
        <v>48</v>
      </c>
      <c r="B43" s="72">
        <v>41</v>
      </c>
      <c r="C43" s="72">
        <v>41</v>
      </c>
      <c r="D43" s="76">
        <v>100</v>
      </c>
      <c r="E43" s="91">
        <v>2</v>
      </c>
      <c r="F43" s="93">
        <f>D43*E43/100</f>
        <v>2</v>
      </c>
      <c r="G43" s="95">
        <v>5</v>
      </c>
      <c r="H43" s="89" t="s">
        <v>103</v>
      </c>
    </row>
    <row r="44" spans="1:11" ht="18.600000000000001" hidden="1" thickBot="1">
      <c r="A44" s="38" t="s">
        <v>49</v>
      </c>
      <c r="B44" s="73"/>
      <c r="C44" s="73"/>
      <c r="D44" s="77"/>
      <c r="E44" s="92"/>
      <c r="F44" s="94"/>
      <c r="G44" s="96"/>
      <c r="H44" s="90"/>
    </row>
    <row r="45" spans="1:11" ht="36" hidden="1">
      <c r="A45" s="39" t="s">
        <v>50</v>
      </c>
      <c r="B45" s="72">
        <v>41</v>
      </c>
      <c r="C45" s="72">
        <v>41</v>
      </c>
      <c r="D45" s="76">
        <f>B45*100/C45</f>
        <v>100</v>
      </c>
      <c r="E45" s="91">
        <v>1</v>
      </c>
      <c r="F45" s="93">
        <f>D45*E45/100</f>
        <v>1</v>
      </c>
      <c r="G45" s="95">
        <v>5</v>
      </c>
      <c r="H45" s="89" t="s">
        <v>103</v>
      </c>
    </row>
    <row r="46" spans="1:11" ht="18.600000000000001" hidden="1" thickBot="1">
      <c r="A46" s="38" t="s">
        <v>51</v>
      </c>
      <c r="B46" s="73"/>
      <c r="C46" s="73"/>
      <c r="D46" s="77"/>
      <c r="E46" s="92"/>
      <c r="F46" s="94"/>
      <c r="G46" s="96"/>
      <c r="H46" s="90"/>
    </row>
    <row r="47" spans="1:11" hidden="1">
      <c r="A47" s="39" t="s">
        <v>52</v>
      </c>
      <c r="B47" s="72">
        <v>41</v>
      </c>
      <c r="C47" s="72">
        <v>41</v>
      </c>
      <c r="D47" s="76">
        <v>100</v>
      </c>
      <c r="E47" s="91">
        <v>1</v>
      </c>
      <c r="F47" s="93">
        <v>0.95</v>
      </c>
      <c r="G47" s="95">
        <v>5</v>
      </c>
      <c r="H47" s="89" t="s">
        <v>103</v>
      </c>
    </row>
    <row r="48" spans="1:11" hidden="1">
      <c r="A48" s="39" t="s">
        <v>53</v>
      </c>
      <c r="B48" s="84"/>
      <c r="C48" s="84"/>
      <c r="D48" s="85"/>
      <c r="E48" s="98"/>
      <c r="F48" s="99"/>
      <c r="G48" s="100"/>
      <c r="H48" s="97"/>
    </row>
    <row r="49" spans="1:8" ht="18.600000000000001" hidden="1" thickBot="1">
      <c r="A49" s="38" t="s">
        <v>54</v>
      </c>
      <c r="B49" s="73"/>
      <c r="C49" s="73"/>
      <c r="D49" s="77"/>
      <c r="E49" s="92"/>
      <c r="F49" s="94"/>
      <c r="G49" s="96"/>
      <c r="H49" s="90"/>
    </row>
    <row r="50" spans="1:8" ht="36.6" hidden="1" thickBot="1">
      <c r="A50" s="38" t="s">
        <v>55</v>
      </c>
      <c r="B50" s="24">
        <v>41</v>
      </c>
      <c r="C50" s="24">
        <v>41</v>
      </c>
      <c r="D50" s="3">
        <f>B50*100/C50</f>
        <v>100</v>
      </c>
      <c r="E50" s="56">
        <v>1</v>
      </c>
      <c r="F50" s="53">
        <f>D50*E50/100</f>
        <v>1</v>
      </c>
      <c r="G50" s="54">
        <v>5</v>
      </c>
      <c r="H50" s="55" t="s">
        <v>103</v>
      </c>
    </row>
    <row r="51" spans="1:8" ht="36.6" hidden="1" thickBot="1">
      <c r="A51" s="38" t="s">
        <v>56</v>
      </c>
      <c r="B51" s="72">
        <v>41</v>
      </c>
      <c r="C51" s="24">
        <v>41</v>
      </c>
      <c r="D51" s="3">
        <f>B51*100/C51</f>
        <v>100</v>
      </c>
      <c r="E51" s="56">
        <v>1</v>
      </c>
      <c r="F51" s="53">
        <f>D51*E51/100</f>
        <v>1</v>
      </c>
      <c r="G51" s="54">
        <v>5</v>
      </c>
      <c r="H51" s="55" t="s">
        <v>103</v>
      </c>
    </row>
    <row r="52" spans="1:8" ht="36.6" hidden="1" thickBot="1">
      <c r="A52" s="38" t="s">
        <v>57</v>
      </c>
      <c r="B52" s="73"/>
      <c r="C52" s="24">
        <v>41</v>
      </c>
      <c r="D52" s="3">
        <f>B52*100/C52</f>
        <v>0</v>
      </c>
      <c r="E52" s="56">
        <v>1</v>
      </c>
      <c r="F52" s="53">
        <f>D52*E52/100</f>
        <v>0</v>
      </c>
      <c r="G52" s="54">
        <v>5</v>
      </c>
      <c r="H52" s="55" t="s">
        <v>103</v>
      </c>
    </row>
    <row r="53" spans="1:8" ht="36.6" hidden="1" thickBot="1">
      <c r="A53" s="38" t="s">
        <v>58</v>
      </c>
      <c r="B53" s="24">
        <v>41</v>
      </c>
      <c r="C53" s="24">
        <v>41</v>
      </c>
      <c r="D53" s="3">
        <f>B53*100/C53</f>
        <v>100</v>
      </c>
      <c r="E53" s="56">
        <v>1</v>
      </c>
      <c r="F53" s="53">
        <f>D53*E53/100</f>
        <v>1</v>
      </c>
      <c r="G53" s="54">
        <v>5</v>
      </c>
      <c r="H53" s="55" t="s">
        <v>103</v>
      </c>
    </row>
    <row r="54" spans="1:8" ht="36.6" thickBot="1">
      <c r="A54" s="40" t="s">
        <v>59</v>
      </c>
      <c r="B54" s="30"/>
      <c r="C54" s="30"/>
      <c r="D54" s="30"/>
      <c r="E54" s="52">
        <v>10</v>
      </c>
      <c r="F54" s="53">
        <f>F60+F59+F58+F57+F56+F55</f>
        <v>10</v>
      </c>
      <c r="G54" s="54">
        <v>5</v>
      </c>
      <c r="H54" s="55" t="s">
        <v>103</v>
      </c>
    </row>
    <row r="55" spans="1:8" ht="36.6" hidden="1" thickBot="1">
      <c r="A55" s="38" t="s">
        <v>60</v>
      </c>
      <c r="B55" s="31"/>
      <c r="C55" s="31"/>
      <c r="D55" s="29">
        <v>5</v>
      </c>
      <c r="E55" s="56">
        <v>1</v>
      </c>
      <c r="F55" s="53">
        <f>D55*E55/5</f>
        <v>1</v>
      </c>
      <c r="G55" s="54">
        <v>5</v>
      </c>
      <c r="H55" s="55" t="s">
        <v>103</v>
      </c>
    </row>
    <row r="56" spans="1:8" ht="54.6" hidden="1" thickBot="1">
      <c r="A56" s="38" t="s">
        <v>61</v>
      </c>
      <c r="B56" s="31"/>
      <c r="C56" s="31"/>
      <c r="D56" s="29">
        <v>5</v>
      </c>
      <c r="E56" s="56">
        <v>2</v>
      </c>
      <c r="F56" s="53">
        <f t="shared" ref="F56:F60" si="9">D56*E56/5</f>
        <v>2</v>
      </c>
      <c r="G56" s="54">
        <v>5</v>
      </c>
      <c r="H56" s="55" t="s">
        <v>103</v>
      </c>
    </row>
    <row r="57" spans="1:8" ht="36.6" hidden="1" thickBot="1">
      <c r="A57" s="38" t="s">
        <v>62</v>
      </c>
      <c r="B57" s="31"/>
      <c r="C57" s="31"/>
      <c r="D57" s="29">
        <v>5</v>
      </c>
      <c r="E57" s="56">
        <v>2</v>
      </c>
      <c r="F57" s="53">
        <f t="shared" si="9"/>
        <v>2</v>
      </c>
      <c r="G57" s="54">
        <v>5</v>
      </c>
      <c r="H57" s="55" t="s">
        <v>103</v>
      </c>
    </row>
    <row r="58" spans="1:8" ht="36.6" hidden="1" thickBot="1">
      <c r="A58" s="38" t="s">
        <v>63</v>
      </c>
      <c r="B58" s="31"/>
      <c r="C58" s="31"/>
      <c r="D58" s="29">
        <v>5</v>
      </c>
      <c r="E58" s="56">
        <v>2</v>
      </c>
      <c r="F58" s="53">
        <f t="shared" si="9"/>
        <v>2</v>
      </c>
      <c r="G58" s="54">
        <v>5</v>
      </c>
      <c r="H58" s="55" t="s">
        <v>103</v>
      </c>
    </row>
    <row r="59" spans="1:8" ht="36.6" hidden="1" thickBot="1">
      <c r="A59" s="38" t="s">
        <v>64</v>
      </c>
      <c r="B59" s="31"/>
      <c r="C59" s="31"/>
      <c r="D59" s="29">
        <v>5</v>
      </c>
      <c r="E59" s="56">
        <v>1</v>
      </c>
      <c r="F59" s="53">
        <f t="shared" si="9"/>
        <v>1</v>
      </c>
      <c r="G59" s="54">
        <v>5</v>
      </c>
      <c r="H59" s="55" t="s">
        <v>103</v>
      </c>
    </row>
    <row r="60" spans="1:8" ht="36.6" hidden="1" thickBot="1">
      <c r="A60" s="38" t="s">
        <v>65</v>
      </c>
      <c r="B60" s="31"/>
      <c r="C60" s="31"/>
      <c r="D60" s="29">
        <v>5</v>
      </c>
      <c r="E60" s="56">
        <v>2</v>
      </c>
      <c r="F60" s="53">
        <f t="shared" si="9"/>
        <v>2</v>
      </c>
      <c r="G60" s="54">
        <v>5</v>
      </c>
      <c r="H60" s="55" t="s">
        <v>103</v>
      </c>
    </row>
    <row r="61" spans="1:8" ht="40.200000000000003" customHeight="1" thickBot="1">
      <c r="A61" s="40" t="s">
        <v>66</v>
      </c>
      <c r="B61" s="30"/>
      <c r="C61" s="30"/>
      <c r="D61" s="30"/>
      <c r="E61" s="52">
        <v>5</v>
      </c>
      <c r="F61" s="53">
        <f>F64+F63+F62</f>
        <v>4.5999999999999996</v>
      </c>
      <c r="G61" s="54">
        <v>5</v>
      </c>
      <c r="H61" s="55" t="s">
        <v>103</v>
      </c>
    </row>
    <row r="62" spans="1:8" ht="36.6" hidden="1" thickBot="1">
      <c r="A62" s="38" t="s">
        <v>67</v>
      </c>
      <c r="B62" s="31"/>
      <c r="C62" s="31"/>
      <c r="D62" s="29">
        <v>5</v>
      </c>
      <c r="E62" s="56">
        <v>2</v>
      </c>
      <c r="F62" s="53">
        <v>2</v>
      </c>
      <c r="G62" s="54">
        <v>5</v>
      </c>
      <c r="H62" s="55" t="s">
        <v>103</v>
      </c>
    </row>
    <row r="63" spans="1:8" ht="36.6" hidden="1" thickBot="1">
      <c r="A63" s="38" t="s">
        <v>68</v>
      </c>
      <c r="B63" s="31"/>
      <c r="C63" s="31"/>
      <c r="D63" s="29">
        <v>5</v>
      </c>
      <c r="E63" s="56">
        <v>1</v>
      </c>
      <c r="F63" s="53">
        <v>1</v>
      </c>
      <c r="G63" s="54">
        <v>5</v>
      </c>
      <c r="H63" s="55" t="s">
        <v>103</v>
      </c>
    </row>
    <row r="64" spans="1:8" ht="18.600000000000001" hidden="1" thickBot="1">
      <c r="A64" s="38" t="s">
        <v>69</v>
      </c>
      <c r="B64" s="31"/>
      <c r="C64" s="31"/>
      <c r="D64" s="29">
        <v>4</v>
      </c>
      <c r="E64" s="56">
        <v>2</v>
      </c>
      <c r="F64" s="53">
        <f>D64*2/5</f>
        <v>1.6</v>
      </c>
      <c r="G64" s="54">
        <v>5</v>
      </c>
      <c r="H64" s="55" t="s">
        <v>103</v>
      </c>
    </row>
    <row r="65" spans="1:8" ht="40.200000000000003" customHeight="1" thickBot="1">
      <c r="A65" s="40" t="s">
        <v>70</v>
      </c>
      <c r="B65" s="30"/>
      <c r="C65" s="30"/>
      <c r="D65" s="30"/>
      <c r="E65" s="52">
        <v>10</v>
      </c>
      <c r="F65" s="53">
        <f>F72+F71+F70+F68+F67+F66</f>
        <v>8.8000000000000007</v>
      </c>
      <c r="G65" s="54">
        <v>5</v>
      </c>
      <c r="H65" s="55" t="s">
        <v>103</v>
      </c>
    </row>
    <row r="66" spans="1:8" ht="18.600000000000001" hidden="1" thickBot="1">
      <c r="A66" s="38" t="s">
        <v>71</v>
      </c>
      <c r="B66" s="31"/>
      <c r="C66" s="31"/>
      <c r="D66" s="29">
        <v>5</v>
      </c>
      <c r="E66" s="56">
        <v>2</v>
      </c>
      <c r="F66" s="53">
        <f t="shared" ref="F66:F67" si="10">D66*E66/5</f>
        <v>2</v>
      </c>
      <c r="G66" s="54">
        <v>5</v>
      </c>
      <c r="H66" s="55" t="s">
        <v>103</v>
      </c>
    </row>
    <row r="67" spans="1:8" ht="36.6" hidden="1" thickBot="1">
      <c r="A67" s="38" t="s">
        <v>72</v>
      </c>
      <c r="B67" s="31"/>
      <c r="C67" s="31"/>
      <c r="D67" s="29">
        <v>4</v>
      </c>
      <c r="E67" s="56">
        <v>2</v>
      </c>
      <c r="F67" s="53">
        <f t="shared" si="10"/>
        <v>1.6</v>
      </c>
      <c r="G67" s="54">
        <v>5</v>
      </c>
      <c r="H67" s="55" t="s">
        <v>103</v>
      </c>
    </row>
    <row r="68" spans="1:8" ht="36" hidden="1">
      <c r="A68" s="39" t="s">
        <v>73</v>
      </c>
      <c r="B68" s="82"/>
      <c r="C68" s="82"/>
      <c r="D68" s="74">
        <v>4</v>
      </c>
      <c r="E68" s="91">
        <v>1</v>
      </c>
      <c r="F68" s="93">
        <f>D68*1/5</f>
        <v>0.8</v>
      </c>
      <c r="G68" s="95">
        <v>5</v>
      </c>
      <c r="H68" s="89" t="s">
        <v>103</v>
      </c>
    </row>
    <row r="69" spans="1:8" ht="18.600000000000001" hidden="1" thickBot="1">
      <c r="A69" s="38" t="s">
        <v>74</v>
      </c>
      <c r="B69" s="83"/>
      <c r="C69" s="83"/>
      <c r="D69" s="75"/>
      <c r="E69" s="92"/>
      <c r="F69" s="94"/>
      <c r="G69" s="96"/>
      <c r="H69" s="90"/>
    </row>
    <row r="70" spans="1:8" ht="36.6" hidden="1" thickBot="1">
      <c r="A70" s="38" t="s">
        <v>75</v>
      </c>
      <c r="B70" s="31"/>
      <c r="C70" s="31"/>
      <c r="D70" s="29">
        <v>4</v>
      </c>
      <c r="E70" s="56">
        <v>1</v>
      </c>
      <c r="F70" s="53">
        <f t="shared" ref="F70:F72" si="11">D70*E70/5</f>
        <v>0.8</v>
      </c>
      <c r="G70" s="54">
        <v>5</v>
      </c>
      <c r="H70" s="55" t="s">
        <v>103</v>
      </c>
    </row>
    <row r="71" spans="1:8" ht="36.6" hidden="1" thickBot="1">
      <c r="A71" s="38" t="s">
        <v>76</v>
      </c>
      <c r="B71" s="31"/>
      <c r="C71" s="31"/>
      <c r="D71" s="29">
        <v>4</v>
      </c>
      <c r="E71" s="56">
        <v>2</v>
      </c>
      <c r="F71" s="53">
        <f t="shared" si="11"/>
        <v>1.6</v>
      </c>
      <c r="G71" s="54">
        <v>5</v>
      </c>
      <c r="H71" s="55" t="s">
        <v>103</v>
      </c>
    </row>
    <row r="72" spans="1:8" ht="36.6" hidden="1" thickBot="1">
      <c r="A72" s="38" t="s">
        <v>77</v>
      </c>
      <c r="B72" s="31"/>
      <c r="C72" s="31"/>
      <c r="D72" s="29">
        <v>5</v>
      </c>
      <c r="E72" s="56">
        <v>2</v>
      </c>
      <c r="F72" s="53">
        <f t="shared" si="11"/>
        <v>2</v>
      </c>
      <c r="G72" s="54">
        <v>5</v>
      </c>
      <c r="H72" s="55" t="s">
        <v>103</v>
      </c>
    </row>
    <row r="73" spans="1:8" ht="38.4" customHeight="1" thickBot="1">
      <c r="A73" s="40" t="s">
        <v>78</v>
      </c>
      <c r="B73" s="30"/>
      <c r="C73" s="30"/>
      <c r="D73" s="30"/>
      <c r="E73" s="52">
        <v>10</v>
      </c>
      <c r="F73" s="53">
        <f>F77+F76+F74</f>
        <v>9.4</v>
      </c>
      <c r="G73" s="54">
        <v>5</v>
      </c>
      <c r="H73" s="55" t="s">
        <v>103</v>
      </c>
    </row>
    <row r="74" spans="1:8" ht="36" hidden="1">
      <c r="A74" s="39" t="s">
        <v>79</v>
      </c>
      <c r="B74" s="82"/>
      <c r="C74" s="82"/>
      <c r="D74" s="74">
        <v>5</v>
      </c>
      <c r="E74" s="91">
        <v>4</v>
      </c>
      <c r="F74" s="93">
        <f>D74*E74/5</f>
        <v>4</v>
      </c>
      <c r="G74" s="95">
        <v>5</v>
      </c>
      <c r="H74" s="89" t="s">
        <v>103</v>
      </c>
    </row>
    <row r="75" spans="1:8" ht="36.6" hidden="1" thickBot="1">
      <c r="A75" s="38" t="s">
        <v>80</v>
      </c>
      <c r="B75" s="83"/>
      <c r="C75" s="83"/>
      <c r="D75" s="75"/>
      <c r="E75" s="92"/>
      <c r="F75" s="94"/>
      <c r="G75" s="96"/>
      <c r="H75" s="90"/>
    </row>
    <row r="76" spans="1:8" ht="36.6" hidden="1" thickBot="1">
      <c r="A76" s="38" t="s">
        <v>81</v>
      </c>
      <c r="B76" s="31"/>
      <c r="C76" s="31"/>
      <c r="D76" s="29">
        <v>5</v>
      </c>
      <c r="E76" s="56">
        <v>3</v>
      </c>
      <c r="F76" s="53">
        <f t="shared" ref="F76:F77" si="12">D76*E76/5</f>
        <v>3</v>
      </c>
      <c r="G76" s="54">
        <v>5</v>
      </c>
      <c r="H76" s="55" t="s">
        <v>103</v>
      </c>
    </row>
    <row r="77" spans="1:8" ht="36.6" hidden="1" thickBot="1">
      <c r="A77" s="38" t="s">
        <v>82</v>
      </c>
      <c r="B77" s="31"/>
      <c r="C77" s="31"/>
      <c r="D77" s="29">
        <v>4</v>
      </c>
      <c r="E77" s="56">
        <v>3</v>
      </c>
      <c r="F77" s="53">
        <f t="shared" si="12"/>
        <v>2.4</v>
      </c>
      <c r="G77" s="54">
        <v>4</v>
      </c>
      <c r="H77" s="55" t="s">
        <v>104</v>
      </c>
    </row>
    <row r="78" spans="1:8" ht="38.4" customHeight="1" thickBot="1">
      <c r="A78" s="40" t="s">
        <v>83</v>
      </c>
      <c r="B78" s="30"/>
      <c r="C78" s="30"/>
      <c r="D78" s="32"/>
      <c r="E78" s="52">
        <v>5</v>
      </c>
      <c r="F78" s="53">
        <f>F84+F83+F82+F81+F80+F79</f>
        <v>4.7</v>
      </c>
      <c r="G78" s="54">
        <v>5</v>
      </c>
      <c r="H78" s="55" t="s">
        <v>103</v>
      </c>
    </row>
    <row r="79" spans="1:8" ht="18.600000000000001" hidden="1" thickBot="1">
      <c r="A79" s="38" t="s">
        <v>84</v>
      </c>
      <c r="B79" s="31"/>
      <c r="C79" s="31"/>
      <c r="D79" s="29">
        <v>5</v>
      </c>
      <c r="E79" s="3">
        <v>1</v>
      </c>
      <c r="F79" s="27">
        <f>D79*E79/5</f>
        <v>1</v>
      </c>
      <c r="G79" s="24">
        <v>5</v>
      </c>
      <c r="H79" s="13" t="s">
        <v>103</v>
      </c>
    </row>
    <row r="80" spans="1:8" ht="54.6" hidden="1" thickBot="1">
      <c r="A80" s="38" t="s">
        <v>85</v>
      </c>
      <c r="B80" s="31"/>
      <c r="C80" s="31"/>
      <c r="D80" s="29">
        <v>5</v>
      </c>
      <c r="E80" s="3">
        <v>1</v>
      </c>
      <c r="F80" s="27">
        <f t="shared" ref="F80:F84" si="13">D80*E80/5</f>
        <v>1</v>
      </c>
      <c r="G80" s="24">
        <v>5</v>
      </c>
      <c r="H80" s="13" t="s">
        <v>103</v>
      </c>
    </row>
    <row r="81" spans="1:8" ht="36.6" hidden="1" thickBot="1">
      <c r="A81" s="38" t="s">
        <v>86</v>
      </c>
      <c r="B81" s="31"/>
      <c r="C81" s="31"/>
      <c r="D81" s="29">
        <v>4</v>
      </c>
      <c r="E81" s="3">
        <v>1</v>
      </c>
      <c r="F81" s="27">
        <f t="shared" si="13"/>
        <v>0.8</v>
      </c>
      <c r="G81" s="24">
        <v>5</v>
      </c>
      <c r="H81" s="13" t="s">
        <v>103</v>
      </c>
    </row>
    <row r="82" spans="1:8" ht="36.6" hidden="1" thickBot="1">
      <c r="A82" s="38" t="s">
        <v>87</v>
      </c>
      <c r="B82" s="31"/>
      <c r="C82" s="31"/>
      <c r="D82" s="29">
        <v>5</v>
      </c>
      <c r="E82" s="3">
        <v>0.5</v>
      </c>
      <c r="F82" s="27">
        <f t="shared" si="13"/>
        <v>0.5</v>
      </c>
      <c r="G82" s="24">
        <v>5</v>
      </c>
      <c r="H82" s="13" t="s">
        <v>103</v>
      </c>
    </row>
    <row r="83" spans="1:8" ht="36.6" hidden="1" thickBot="1">
      <c r="A83" s="38" t="s">
        <v>88</v>
      </c>
      <c r="B83" s="31"/>
      <c r="C83" s="31"/>
      <c r="D83" s="29">
        <v>4</v>
      </c>
      <c r="E83" s="3">
        <v>0.5</v>
      </c>
      <c r="F83" s="27">
        <f t="shared" si="13"/>
        <v>0.4</v>
      </c>
      <c r="G83" s="24">
        <v>5</v>
      </c>
      <c r="H83" s="13" t="s">
        <v>103</v>
      </c>
    </row>
    <row r="84" spans="1:8" ht="36.6" hidden="1" thickBot="1">
      <c r="A84" s="38" t="s">
        <v>89</v>
      </c>
      <c r="B84" s="31"/>
      <c r="C84" s="31"/>
      <c r="D84" s="29">
        <v>5</v>
      </c>
      <c r="E84" s="3">
        <v>1</v>
      </c>
      <c r="F84" s="27">
        <f t="shared" si="13"/>
        <v>1</v>
      </c>
      <c r="G84" s="24">
        <v>5</v>
      </c>
      <c r="H84" s="13" t="s">
        <v>103</v>
      </c>
    </row>
    <row r="85" spans="1:8" ht="18.600000000000001" thickBot="1">
      <c r="A85" s="86" t="s">
        <v>90</v>
      </c>
      <c r="B85" s="87"/>
      <c r="C85" s="87"/>
      <c r="D85" s="88"/>
      <c r="E85" s="7">
        <v>10</v>
      </c>
      <c r="F85" s="26">
        <f>F86</f>
        <v>9</v>
      </c>
      <c r="G85" s="23">
        <v>5</v>
      </c>
      <c r="H85" s="11" t="s">
        <v>103</v>
      </c>
    </row>
    <row r="86" spans="1:8" ht="36.6" thickBot="1">
      <c r="A86" s="40" t="s">
        <v>91</v>
      </c>
      <c r="B86" s="30"/>
      <c r="C86" s="30"/>
      <c r="D86" s="32"/>
      <c r="E86" s="52">
        <v>10</v>
      </c>
      <c r="F86" s="53">
        <f>F88+F87</f>
        <v>9</v>
      </c>
      <c r="G86" s="54">
        <v>4</v>
      </c>
      <c r="H86" s="55" t="s">
        <v>103</v>
      </c>
    </row>
    <row r="87" spans="1:8" ht="72.599999999999994" hidden="1" thickBot="1">
      <c r="A87" s="38" t="s">
        <v>92</v>
      </c>
      <c r="B87" s="31"/>
      <c r="C87" s="31"/>
      <c r="D87" s="29">
        <v>5</v>
      </c>
      <c r="E87" s="3">
        <v>5</v>
      </c>
      <c r="F87" s="27">
        <v>5</v>
      </c>
      <c r="G87" s="24">
        <v>5</v>
      </c>
      <c r="H87" s="13" t="s">
        <v>103</v>
      </c>
    </row>
    <row r="88" spans="1:8" ht="36.6" hidden="1" thickBot="1">
      <c r="A88" s="38" t="s">
        <v>93</v>
      </c>
      <c r="B88" s="31"/>
      <c r="C88" s="31"/>
      <c r="D88" s="29">
        <v>4</v>
      </c>
      <c r="E88" s="3">
        <v>5</v>
      </c>
      <c r="F88" s="27">
        <v>4</v>
      </c>
      <c r="G88" s="24">
        <v>4</v>
      </c>
      <c r="H88" s="13" t="s">
        <v>104</v>
      </c>
    </row>
    <row r="89" spans="1:8" ht="18.600000000000001" thickBot="1">
      <c r="A89" s="86" t="s">
        <v>94</v>
      </c>
      <c r="B89" s="87"/>
      <c r="C89" s="87"/>
      <c r="D89" s="88"/>
      <c r="E89" s="7">
        <v>5</v>
      </c>
      <c r="F89" s="26">
        <v>5</v>
      </c>
      <c r="G89" s="23">
        <v>5</v>
      </c>
      <c r="H89" s="11" t="s">
        <v>103</v>
      </c>
    </row>
    <row r="90" spans="1:8" ht="42" customHeight="1" thickBot="1">
      <c r="A90" s="40" t="s">
        <v>95</v>
      </c>
      <c r="B90" s="30"/>
      <c r="C90" s="30"/>
      <c r="D90" s="30"/>
      <c r="E90" s="52">
        <v>5</v>
      </c>
      <c r="F90" s="53">
        <f>F92+F91</f>
        <v>5</v>
      </c>
      <c r="G90" s="54">
        <v>5</v>
      </c>
      <c r="H90" s="55" t="s">
        <v>103</v>
      </c>
    </row>
    <row r="91" spans="1:8" ht="36.6" hidden="1" thickBot="1">
      <c r="A91" s="38" t="s">
        <v>96</v>
      </c>
      <c r="B91" s="31"/>
      <c r="C91" s="31"/>
      <c r="D91" s="29">
        <v>5</v>
      </c>
      <c r="E91" s="3">
        <v>3</v>
      </c>
      <c r="F91" s="27">
        <v>3</v>
      </c>
      <c r="G91" s="24">
        <v>5</v>
      </c>
      <c r="H91" s="13" t="s">
        <v>103</v>
      </c>
    </row>
    <row r="92" spans="1:8" ht="36.6" hidden="1" thickBot="1">
      <c r="A92" s="38" t="s">
        <v>97</v>
      </c>
      <c r="B92" s="31"/>
      <c r="C92" s="31"/>
      <c r="D92" s="29">
        <v>5</v>
      </c>
      <c r="E92" s="3">
        <v>2</v>
      </c>
      <c r="F92" s="27">
        <v>2</v>
      </c>
      <c r="G92" s="24">
        <v>5</v>
      </c>
      <c r="H92" s="13" t="s">
        <v>103</v>
      </c>
    </row>
    <row r="93" spans="1:8" ht="18.600000000000001" thickBot="1">
      <c r="A93" s="86" t="s">
        <v>98</v>
      </c>
      <c r="B93" s="87"/>
      <c r="C93" s="87"/>
      <c r="D93" s="88"/>
      <c r="E93" s="7">
        <v>5</v>
      </c>
      <c r="F93" s="26">
        <v>5</v>
      </c>
      <c r="G93" s="23">
        <v>5</v>
      </c>
      <c r="H93" s="11" t="s">
        <v>103</v>
      </c>
    </row>
    <row r="94" spans="1:8" ht="54.6" thickBot="1">
      <c r="A94" s="40" t="s">
        <v>99</v>
      </c>
      <c r="B94" s="30"/>
      <c r="C94" s="30"/>
      <c r="D94" s="30"/>
      <c r="E94" s="52">
        <v>5</v>
      </c>
      <c r="F94" s="53">
        <f>F96+F95</f>
        <v>5</v>
      </c>
      <c r="G94" s="54">
        <v>5</v>
      </c>
      <c r="H94" s="55" t="s">
        <v>103</v>
      </c>
    </row>
    <row r="95" spans="1:8" ht="36.6" hidden="1" thickBot="1">
      <c r="A95" s="38" t="s">
        <v>100</v>
      </c>
      <c r="B95" s="31"/>
      <c r="C95" s="31"/>
      <c r="D95" s="29">
        <v>5</v>
      </c>
      <c r="E95" s="3">
        <v>3</v>
      </c>
      <c r="F95" s="27">
        <v>3</v>
      </c>
      <c r="G95" s="24">
        <v>5</v>
      </c>
      <c r="H95" s="13" t="s">
        <v>103</v>
      </c>
    </row>
    <row r="96" spans="1:8" ht="36.6" hidden="1" thickBot="1">
      <c r="A96" s="38" t="s">
        <v>101</v>
      </c>
      <c r="B96" s="31"/>
      <c r="C96" s="31"/>
      <c r="D96" s="29">
        <v>5</v>
      </c>
      <c r="E96" s="3">
        <v>2</v>
      </c>
      <c r="F96" s="27">
        <f>D96*2/5</f>
        <v>2</v>
      </c>
      <c r="G96" s="24">
        <v>5</v>
      </c>
      <c r="H96" s="13" t="s">
        <v>103</v>
      </c>
    </row>
    <row r="97" spans="1:10" s="45" customFormat="1" ht="18.600000000000001" thickBot="1">
      <c r="A97" s="8" t="s">
        <v>102</v>
      </c>
      <c r="B97" s="22"/>
      <c r="C97" s="22"/>
      <c r="D97" s="9"/>
      <c r="E97" s="10">
        <v>100</v>
      </c>
      <c r="F97" s="28">
        <f>F4+F39+F85+F89+F93</f>
        <v>92.425442570063296</v>
      </c>
      <c r="G97" s="25">
        <v>5</v>
      </c>
      <c r="H97" s="22" t="s">
        <v>103</v>
      </c>
      <c r="J97" s="50">
        <f>F97*5/100</f>
        <v>4.6212721285031648</v>
      </c>
    </row>
  </sheetData>
  <mergeCells count="62">
    <mergeCell ref="G2:G3"/>
    <mergeCell ref="A4:D4"/>
    <mergeCell ref="B19:B20"/>
    <mergeCell ref="C19:C20"/>
    <mergeCell ref="D19:D20"/>
    <mergeCell ref="E19:E20"/>
    <mergeCell ref="F19:F20"/>
    <mergeCell ref="G19:G20"/>
    <mergeCell ref="A2:A3"/>
    <mergeCell ref="B2:B3"/>
    <mergeCell ref="C2:C3"/>
    <mergeCell ref="D2:D3"/>
    <mergeCell ref="E2:E3"/>
    <mergeCell ref="F2:F3"/>
    <mergeCell ref="H19:H20"/>
    <mergeCell ref="B21:B22"/>
    <mergeCell ref="C21:C22"/>
    <mergeCell ref="D21:D22"/>
    <mergeCell ref="E21:E22"/>
    <mergeCell ref="F21:F22"/>
    <mergeCell ref="G21:G22"/>
    <mergeCell ref="H21:H22"/>
    <mergeCell ref="A39:D39"/>
    <mergeCell ref="B43:B44"/>
    <mergeCell ref="C43:C44"/>
    <mergeCell ref="D43:D44"/>
    <mergeCell ref="E43:E44"/>
    <mergeCell ref="G43:G44"/>
    <mergeCell ref="H43:H44"/>
    <mergeCell ref="B45:B46"/>
    <mergeCell ref="C45:C46"/>
    <mergeCell ref="D45:D46"/>
    <mergeCell ref="E45:E46"/>
    <mergeCell ref="F45:F46"/>
    <mergeCell ref="G45:G46"/>
    <mergeCell ref="H45:H46"/>
    <mergeCell ref="F43:F44"/>
    <mergeCell ref="H47:H49"/>
    <mergeCell ref="B68:B69"/>
    <mergeCell ref="C68:C69"/>
    <mergeCell ref="D68:D69"/>
    <mergeCell ref="E68:E69"/>
    <mergeCell ref="F68:F69"/>
    <mergeCell ref="G68:G69"/>
    <mergeCell ref="H68:H69"/>
    <mergeCell ref="B47:B49"/>
    <mergeCell ref="C47:C49"/>
    <mergeCell ref="D47:D49"/>
    <mergeCell ref="E47:E49"/>
    <mergeCell ref="F47:F49"/>
    <mergeCell ref="G47:G49"/>
    <mergeCell ref="B51:B52"/>
    <mergeCell ref="H74:H75"/>
    <mergeCell ref="A85:D85"/>
    <mergeCell ref="A89:D89"/>
    <mergeCell ref="A93:D93"/>
    <mergeCell ref="B74:B75"/>
    <mergeCell ref="C74:C75"/>
    <mergeCell ref="D74:D75"/>
    <mergeCell ref="E74:E75"/>
    <mergeCell ref="F74:F75"/>
    <mergeCell ref="G74:G75"/>
  </mergeCells>
  <pageMargins left="1.29" right="0.70866141732283472" top="0.76" bottom="0.38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Sheet4</vt:lpstr>
      <vt:lpstr>Sheet4!Print_Titles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2016-05-31T01:09:03Z</cp:lastPrinted>
  <dcterms:created xsi:type="dcterms:W3CDTF">2012-04-20T08:46:00Z</dcterms:created>
  <dcterms:modified xsi:type="dcterms:W3CDTF">2016-07-12T07:16:36Z</dcterms:modified>
</cp:coreProperties>
</file>