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อ่านคิดวิเคราห์เขียน\เทอม 2-67\"/>
    </mc:Choice>
  </mc:AlternateContent>
  <xr:revisionPtr revIDLastSave="0" documentId="13_ncr:1_{5A3A338E-4253-4469-87E2-6BF6E9E14F81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2" sheetId="30" r:id="rId4"/>
    <sheet name="ภาคเรียนที่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INDEX(ภาคเรียนที่!StudentPicture,MATCH(#REF!,ภาคเรียนที่!StudentNo,0))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4" l="1"/>
  <c r="D2" i="34" l="1"/>
  <c r="D4" i="34"/>
  <c r="A2" i="34"/>
  <c r="T2" i="34"/>
  <c r="M1" i="34"/>
  <c r="M1" i="30"/>
  <c r="D29" i="34" l="1"/>
  <c r="B2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L2" i="30"/>
  <c r="D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H30" i="35" s="1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J27" i="34" s="1"/>
  <c r="B6" i="30"/>
  <c r="X6" i="30" s="1"/>
  <c r="X7" i="30" l="1"/>
  <c r="D7" i="34" s="1"/>
  <c r="J7" i="34" s="1"/>
  <c r="I30" i="35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J6" i="34" l="1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D32" i="2"/>
  <c r="S6" i="34" l="1"/>
  <c r="N7" i="35" s="1"/>
  <c r="M6" i="34"/>
  <c r="J30" i="34"/>
  <c r="J31" i="34" s="1"/>
  <c r="L7" i="35"/>
  <c r="L30" i="35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<sst xmlns="http://schemas.openxmlformats.org/spreadsheetml/2006/main" count="768" uniqueCount="495">
  <si>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</si>
  <si>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</si>
  <si>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</si>
  <si>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</si>
  <si>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</si>
  <si>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</si>
  <si>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</si>
  <si>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</si>
  <si>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</si>
  <si>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</si>
  <si>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</si>
  <si>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</si>
  <si>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</si>
  <si>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</si>
  <si>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</si>
  <si>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</si>
  <si>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</si>
  <si>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</si>
  <si>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</si>
  <si>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</si>
  <si>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</si>
  <si>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</si>
  <si>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</si>
  <si>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</si>
  <si>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</si>
  <si>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</si>
  <si>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</si>
  <si>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</si>
  <si>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</si>
  <si>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</si>
  <si>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</si>
  <si>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</si>
  <si>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</si>
  <si>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</si>
  <si>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</si>
  <si>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</si>
  <si>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</si>
  <si>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</si>
  <si>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</si>
  <si>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</si>
  <si>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</si>
  <si>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</si>
  <si>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</si>
  <si>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</si>
  <si>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</si>
  <si>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</si>
  <si>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</si>
  <si>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</si>
  <si>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</si>
  <si>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</si>
  <si>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</si>
  <si>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</si>
  <si>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</si>
  <si>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</si>
  <si>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</si>
  <si>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</si>
  <si>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</si>
  <si>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</si>
  <si>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</si>
  <si>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</si>
  <si>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</si>
  <si>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</si>
  <si>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</si>
  <si>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</si>
  <si>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</si>
  <si>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</si>
  <si>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</si>
  <si>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</si>
  <si>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</si>
  <si>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</si>
  <si>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</si>
  <si>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</si>
  <si>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</si>
  <si>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</si>
  <si>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</si>
  <si>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</si>
  <si>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</si>
  <si>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</si>
  <si>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</si>
  <si>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</si>
  <si>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</si>
  <si>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</si>
  <si>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</si>
  <si>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</si>
  <si>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</si>
  <si>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</si>
  <si>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</si>
  <si>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</si>
  <si>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</si>
  <si>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</si>
  <si>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</si>
  <si>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</si>
  <si>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</si>
  <si>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</si>
  <si>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</si>
  <si>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</si>
  <si>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</si>
  <si>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</si>
  <si>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</si>
  <si>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</si>
  <si>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</si>
  <si>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</si>
  <si>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</si>
  <si>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</si>
  <si>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</si>
  <si>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</si>
  <si>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</si>
  <si>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</si>
  <si>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</si>
  <si>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</si>
  <si>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</si>
  <si>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</si>
  <si>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</si>
  <si>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</si>
  <si>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</si>
  <si>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</si>
  <si>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</si>
  <si>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</si>
  <si>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</si>
  <si>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</si>
  <si>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</si>
  <si>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</si>
  <si>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</si>
  <si>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</si>
  <si>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</si>
  <si>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</si>
  <si>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</si>
  <si>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</si>
  <si>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</si>
  <si>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</si>
  <si>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</si>
  <si>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</si>
  <si>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</si>
  <si>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</si>
  <si>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</si>
  <si>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</si>
  <si>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</si>
  <si>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</si>
  <si>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</si>
  <si>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</si>
  <si>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</si>
  <si>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</si>
  <si>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</si>
  <si>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</si>
  <si>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</si>
  <si>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</si>
  <si>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</si>
  <si>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</si>
  <si>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</si>
  <si>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</si>
  <si>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</si>
  <si>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</si>
  <si>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</si>
  <si>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</si>
  <si>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</si>
  <si>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</si>
  <si>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</si>
  <si>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</si>
  <si>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</si>
  <si>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</si>
  <si>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</si>
  <si>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</si>
  <si>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</si>
  <si>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</si>
  <si>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</si>
  <si>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</si>
  <si>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</si>
  <si>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</si>
  <si>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</si>
  <si>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</si>
  <si>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</si>
  <si>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</si>
  <si>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</si>
  <si>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</si>
  <si>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</si>
  <si>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นายกานต์  สุขกลาง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</si>
  <si>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</si>
  <si>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</si>
  <si>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</si>
  <si>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</si>
  <si>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</si>
  <si>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</si>
  <si>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</si>
  <si>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</si>
  <si>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</si>
  <si>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</si>
  <si>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</si>
  <si>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</si>
  <si>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</si>
  <si>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</si>
  <si>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</si>
  <si>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</si>
  <si>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</si>
  <si>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</si>
  <si>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</si>
  <si>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</si>
  <si>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</si>
  <si>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</si>
  <si>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</si>
  <si>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</si>
  <si>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</si>
  <si>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</si>
  <si>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</si>
  <si>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</si>
  <si>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</si>
  <si>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</si>
  <si>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</si>
  <si>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</si>
  <si>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</si>
  <si>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</si>
  <si>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</si>
  <si>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</si>
  <si>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</si>
  <si>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</si>
  <si>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</si>
  <si>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</si>
  <si>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</si>
  <si>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</si>
  <si>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</si>
  <si>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</si>
  <si>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</si>
  <si>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</si>
  <si>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</si>
  <si>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</si>
  <si>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</si>
  <si>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</si>
  <si>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</si>
  <si>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</si>
  <si>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</si>
  <si>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</si>
  <si>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</si>
  <si>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</si>
  <si>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</si>
  <si>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</si>
  <si>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</si>
  <si>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</si>
  <si>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</si>
  <si>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</si>
  <si>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</si>
  <si>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</si>
  <si>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</si>
  <si>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</si>
  <si>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</si>
  <si>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</si>
  <si>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</si>
  <si>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</si>
  <si>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</si>
  <si>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</si>
  <si>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</si>
  <si>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</si>
  <si>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</si>
  <si>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</si>
  <si>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</si>
  <si>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</si>
  <si>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</si>
  <si>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</si>
  <si>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</si>
  <si>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</si>
  <si>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</si>
  <si>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</si>
  <si>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</si>
  <si>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</si>
  <si>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</si>
  <si>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</si>
  <si>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</si>
  <si>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</si>
  <si>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</si>
  <si>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</si>
  <si>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</si>
  <si>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</si>
  <si>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</si>
  <si>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</si>
  <si>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</si>
  <si>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</si>
  <si>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</si>
  <si>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</si>
  <si>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</si>
  <si>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</si>
  <si>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</si>
  <si>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</si>
  <si>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</si>
  <si>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</si>
  <si>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</si>
  <si>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</si>
  <si>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</si>
  <si>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</si>
  <si>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</si>
  <si>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</si>
  <si>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</si>
  <si>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</si>
  <si>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</si>
  <si>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</si>
  <si>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</si>
  <si>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</si>
  <si>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</si>
  <si>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</si>
  <si>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</si>
  <si>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</si>
  <si>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</si>
  <si>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</si>
  <si>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</si>
  <si>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</si>
  <si>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</si>
  <si>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</si>
  <si>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</si>
  <si>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</si>
  <si>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</si>
  <si>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</si>
  <si>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</si>
  <si>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</si>
  <si>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</si>
  <si>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</si>
  <si>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</si>
  <si>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</si>
  <si>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</si>
  <si>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</si>
  <si>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</si>
  <si>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</si>
  <si>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</si>
  <si>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</si>
  <si>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</si>
  <si>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</si>
  <si>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</si>
  <si>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</si>
  <si>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</si>
  <si>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</si>
  <si>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</si>
  <si>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</si>
  <si>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</si>
  <si>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</si>
  <si>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</si>
  <si>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</si>
  <si>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</si>
  <si>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</si>
  <si>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</si>
  <si>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</si>
  <si>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</si>
  <si>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</si>
  <si>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</si>
  <si>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</si>
  <si>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</si>
  <si>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</si>
  <si>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</si>
  <si>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</si>
  <si>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</si>
  <si>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</si>
  <si>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</si>
  <si>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</si>
  <si>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</si>
  <si>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</si>
  <si>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</si>
  <si>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</si>
  <si>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</si>
  <si>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</si>
  <si>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</si>
  <si>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</si>
  <si>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</si>
  <si>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</si>
  <si>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</si>
  <si>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</si>
  <si>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</si>
  <si>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</si>
  <si>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</si>
  <si>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</si>
  <si>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</si>
  <si>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</si>
  <si>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</si>
  <si>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</si>
  <si>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</si>
  <si>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</si>
  <si>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</si>
  <si>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</si>
  <si>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</si>
  <si>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</si>
  <si>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</si>
  <si>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</si>
  <si>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</si>
  <si>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</si>
  <si>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</si>
  <si>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</si>
  <si>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</si>
  <si>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</si>
  <si>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</si>
  <si>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</si>
  <si>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</si>
  <si>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</si>
  <si>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</si>
  <si>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</si>
  <si>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</si>
  <si>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</si>
  <si>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</si>
  <si>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</si>
  <si>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</si>
  <si>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</si>
  <si>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</si>
  <si>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</si>
  <si>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</si>
  <si>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</si>
  <si>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</si>
  <si>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</si>
  <si>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</si>
  <si>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</si>
  <si>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</si>
  <si>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</si>
  <si>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</si>
  <si>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</si>
  <si>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</si>
  <si>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</si>
  <si>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</si>
  <si>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</si>
  <si>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</si>
  <si>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</si>
  <si>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</si>
  <si>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</si>
  <si>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</si>
  <si>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</si>
  <si>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</si>
  <si>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</si>
  <si>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</si>
  <si>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</si>
  <si>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</si>
  <si>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</si>
  <si>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</si>
  <si>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</si>
  <si>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</si>
  <si>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</si>
  <si>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</si>
  <si>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</si>
  <si>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</si>
  <si>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</si>
  <si>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</si>
  <si>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</si>
  <si>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</si>
  <si>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</si>
  <si>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</si>
  <si>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</si>
  <si>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</si>
  <si>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</si>
  <si>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</si>
  <si>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</si>
  <si>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</si>
  <si>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</si>
  <si>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</si>
  <si>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</si>
  <si>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</si>
  <si>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</si>
  <si>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</si>
  <si>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</si>
  <si>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</si>
  <si>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</si>
  <si>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</si>
  <si>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</si>
  <si>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</si>
  <si>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</si>
  <si>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</si>
  <si>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</si>
  <si>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</si>
  <si>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รวม : 100</t>
  </si>
  <si>
    <t xml:space="preserve">                   ผู้อำนวยการโรงเรียนศาลาพัน</t>
  </si>
  <si>
    <t>ลงชื่อ........................................................................................หัวหน้างานวัดและประเมินผล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</si>
  <si>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</si>
  <si>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</si>
  <si>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</si>
  <si>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</si>
  <si>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</si>
  <si>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</si>
  <si>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</si>
  <si>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นางสาวพิชชาพร อุ่นผาง</t>
  </si>
  <si>
    <t>นางสาววาสนา บุญเพ็ญ</t>
  </si>
  <si>
    <t>นางสาวพักตร์พิมล บุราณเดช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</si>
  <si>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</si>
  <si>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</si>
  <si>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</si>
  <si>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</si>
  <si>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</si>
  <si>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</si>
  <si>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</si>
  <si>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</si>
  <si>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</si>
  <si>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</si>
  <si>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</si>
  <si>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</si>
  <si>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</si>
  <si>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</si>
  <si>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</si>
  <si>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</si>
  <si>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</si>
  <si>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</si>
  <si>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</si>
  <si>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</si>
  <si>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</si>
  <si>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</si>
  <si>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</si>
  <si>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</si>
  <si>
    <t>เด็กชายพงศพัศ จันทร์ชม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</si>
</sst>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7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10" fillId="11" borderId="0" xfId="0" applyFont="1" applyFill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1" borderId="0" xfId="0" applyFont="1" applyFill="1" applyAlignment="1" applyProtection="1"/>
    <xf numFmtId="0" fontId="10" fillId="11" borderId="0" xfId="0" applyFont="1" applyFill="1" applyAlignment="1" applyProtection="1">
      <alignment horizontal="left"/>
    </xf>
    <xf numFmtId="0" fontId="10" fillId="11" borderId="0" xfId="0" applyFont="1" applyFill="1" applyAlignment="1" applyProtection="1">
      <alignment horizontal="center"/>
    </xf>
    <xf numFmtId="0" fontId="3" fillId="0" borderId="0" xfId="0" applyFont="1" applyProtection="1"/>
    <xf numFmtId="0" fontId="10" fillId="10" borderId="29" xfId="0" applyFont="1" applyFill="1" applyBorder="1" applyAlignment="1" applyProtection="1">
      <alignment horizontal="center"/>
    </xf>
    <xf numFmtId="0" fontId="10" fillId="10" borderId="0" xfId="0" applyFont="1" applyFill="1" applyAlignment="1" applyProtection="1">
      <alignment horizontal="center" vertical="center"/>
    </xf>
    <xf numFmtId="0" fontId="10" fillId="9" borderId="4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10" fillId="7" borderId="7" xfId="0" applyFont="1" applyFill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12" borderId="4" xfId="0" applyFont="1" applyFill="1" applyBorder="1" applyAlignment="1" applyProtection="1">
      <alignment horizontal="center" vertical="center"/>
    </xf>
    <xf numFmtId="0" fontId="10" fillId="9" borderId="38" xfId="0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0" fillId="12" borderId="8" xfId="0" applyFont="1" applyFill="1" applyBorder="1" applyAlignment="1" applyProtection="1">
      <alignment horizontal="center" vertical="center"/>
    </xf>
    <xf numFmtId="0" fontId="10" fillId="12" borderId="42" xfId="0" applyFont="1" applyFill="1" applyBorder="1" applyAlignment="1" applyProtection="1">
      <alignment horizontal="center" vertical="center"/>
    </xf>
    <xf numFmtId="0" fontId="3" fillId="9" borderId="43" xfId="0" applyFont="1" applyFill="1" applyBorder="1" applyAlignment="1" applyProtection="1">
      <alignment horizontal="center" vertical="center"/>
    </xf>
    <xf numFmtId="0" fontId="3" fillId="7" borderId="19" xfId="0" applyFont="1" applyFill="1" applyBorder="1" applyAlignment="1" applyProtection="1">
      <alignment horizontal="left"/>
    </xf>
    <xf numFmtId="0" fontId="3" fillId="7" borderId="21" xfId="0" applyFont="1" applyFill="1" applyBorder="1" applyAlignment="1" applyProtection="1">
      <alignment horizontal="left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12" borderId="43" xfId="0" applyFont="1" applyFill="1" applyBorder="1" applyAlignment="1" applyProtection="1">
      <alignment horizontal="center"/>
    </xf>
    <xf numFmtId="0" fontId="3" fillId="9" borderId="44" xfId="0" applyFont="1" applyFill="1" applyBorder="1" applyAlignment="1" applyProtection="1">
      <alignment horizontal="center" vertical="center"/>
    </xf>
    <xf numFmtId="0" fontId="3" fillId="7" borderId="22" xfId="0" applyFont="1" applyFill="1" applyBorder="1" applyAlignment="1" applyProtection="1">
      <alignment horizontal="left"/>
    </xf>
    <xf numFmtId="0" fontId="3" fillId="7" borderId="23" xfId="0" applyFont="1" applyFill="1" applyBorder="1" applyAlignment="1" applyProtection="1">
      <alignment horizontal="left"/>
    </xf>
    <xf numFmtId="0" fontId="3" fillId="0" borderId="2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12" borderId="44" xfId="0" applyFont="1" applyFill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11" borderId="0" xfId="0" applyFont="1" applyFill="1" applyAlignment="1" applyProtection="1">
      <alignment horizontal="center" vertical="center"/>
    </xf>
    <xf numFmtId="0" fontId="3" fillId="11" borderId="0" xfId="0" applyFont="1" applyFill="1" applyProtection="1"/>
    <xf numFmtId="0" fontId="10" fillId="7" borderId="29" xfId="0" applyFont="1" applyFill="1" applyBorder="1" applyAlignment="1" applyProtection="1">
      <alignment horizontal="center"/>
    </xf>
    <xf numFmtId="0" fontId="10" fillId="7" borderId="0" xfId="0" applyFont="1" applyFill="1" applyAlignment="1" applyProtection="1">
      <alignment horizontal="center" vertical="center"/>
    </xf>
    <xf numFmtId="0" fontId="11" fillId="7" borderId="29" xfId="0" applyFont="1" applyFill="1" applyBorder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0" fontId="10" fillId="7" borderId="0" xfId="0" applyFont="1" applyFill="1" applyAlignment="1" applyProtection="1">
      <alignment horizont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13" borderId="15" xfId="0" applyFont="1" applyFill="1" applyBorder="1" applyAlignment="1" applyProtection="1">
      <alignment horizontal="center" vertical="center"/>
    </xf>
    <xf numFmtId="0" fontId="10" fillId="13" borderId="16" xfId="0" applyFont="1" applyFill="1" applyBorder="1" applyAlignment="1" applyProtection="1">
      <alignment horizontal="center" vertical="center"/>
    </xf>
    <xf numFmtId="0" fontId="10" fillId="13" borderId="18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1" fillId="8" borderId="6" xfId="0" applyFont="1" applyFill="1" applyBorder="1" applyAlignment="1" applyProtection="1">
      <alignment horizontal="center" vertical="center"/>
    </xf>
    <xf numFmtId="0" fontId="11" fillId="8" borderId="5" xfId="0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 applyProtection="1">
      <alignment horizontal="center" vertical="center"/>
    </xf>
    <xf numFmtId="0" fontId="11" fillId="7" borderId="6" xfId="0" applyFont="1" applyFill="1" applyBorder="1" applyAlignment="1" applyProtection="1">
      <alignment horizontal="center" vertical="center"/>
    </xf>
    <xf numFmtId="0" fontId="11" fillId="7" borderId="5" xfId="0" applyFont="1" applyFill="1" applyBorder="1" applyAlignment="1" applyProtection="1">
      <alignment horizontal="center" vertical="center"/>
    </xf>
    <xf numFmtId="0" fontId="11" fillId="7" borderId="7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</xf>
    <xf numFmtId="0" fontId="11" fillId="9" borderId="7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8" borderId="10" xfId="0" applyFont="1" applyFill="1" applyBorder="1" applyAlignment="1" applyProtection="1">
      <alignment horizontal="center" vertical="center"/>
    </xf>
    <xf numFmtId="0" fontId="11" fillId="8" borderId="0" xfId="0" applyFont="1" applyFill="1" applyAlignment="1" applyProtection="1">
      <alignment horizontal="center" vertical="center"/>
    </xf>
    <xf numFmtId="0" fontId="11" fillId="8" borderId="11" xfId="0" applyFont="1" applyFill="1" applyBorder="1" applyAlignment="1" applyProtection="1">
      <alignment horizontal="center" vertical="center"/>
    </xf>
    <xf numFmtId="0" fontId="11" fillId="7" borderId="10" xfId="0" applyFont="1" applyFill="1" applyBorder="1" applyAlignment="1" applyProtection="1">
      <alignment horizontal="center" vertical="center"/>
    </xf>
    <xf numFmtId="0" fontId="11" fillId="7" borderId="0" xfId="0" applyFont="1" applyFill="1" applyAlignment="1" applyProtection="1">
      <alignment horizontal="center" vertical="center"/>
    </xf>
    <xf numFmtId="0" fontId="11" fillId="7" borderId="11" xfId="0" applyFont="1" applyFill="1" applyBorder="1" applyAlignment="1" applyProtection="1">
      <alignment horizontal="center" vertical="center"/>
    </xf>
    <xf numFmtId="0" fontId="11" fillId="9" borderId="10" xfId="0" applyFont="1" applyFill="1" applyBorder="1" applyAlignment="1" applyProtection="1">
      <alignment horizontal="center" vertical="center"/>
    </xf>
    <xf numFmtId="0" fontId="11" fillId="9" borderId="0" xfId="0" applyFont="1" applyFill="1" applyAlignment="1" applyProtection="1">
      <alignment horizontal="center" vertical="center"/>
    </xf>
    <xf numFmtId="0" fontId="11" fillId="9" borderId="11" xfId="0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center" vertical="center"/>
    </xf>
    <xf numFmtId="0" fontId="11" fillId="6" borderId="0" xfId="0" applyFont="1" applyFill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left"/>
    </xf>
    <xf numFmtId="0" fontId="3" fillId="0" borderId="30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/>
    </xf>
    <xf numFmtId="0" fontId="3" fillId="0" borderId="43" xfId="0" applyFont="1" applyBorder="1" applyProtection="1"/>
    <xf numFmtId="0" fontId="3" fillId="7" borderId="2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44" xfId="0" applyFont="1" applyBorder="1" applyProtection="1"/>
    <xf numFmtId="0" fontId="3" fillId="9" borderId="46" xfId="0" applyFont="1" applyFill="1" applyBorder="1" applyAlignment="1" applyProtection="1">
      <alignment horizontal="center" vertical="center"/>
    </xf>
    <xf numFmtId="0" fontId="3" fillId="7" borderId="25" xfId="0" applyFont="1" applyFill="1" applyBorder="1" applyAlignment="1" applyProtection="1">
      <alignment horizontal="left"/>
    </xf>
    <xf numFmtId="0" fontId="3" fillId="7" borderId="47" xfId="0" applyFont="1" applyFill="1" applyBorder="1" applyAlignment="1" applyProtection="1">
      <alignment horizontal="left"/>
    </xf>
    <xf numFmtId="0" fontId="3" fillId="0" borderId="49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45" xfId="0" applyFont="1" applyBorder="1" applyProtection="1"/>
    <xf numFmtId="0" fontId="3" fillId="9" borderId="42" xfId="0" applyFont="1" applyFill="1" applyBorder="1" applyAlignment="1" applyProtection="1">
      <alignment horizontal="center" vertical="center"/>
    </xf>
    <xf numFmtId="0" fontId="10" fillId="7" borderId="34" xfId="0" applyFont="1" applyFill="1" applyBorder="1" applyAlignment="1" applyProtection="1">
      <alignment horizontal="right"/>
    </xf>
    <xf numFmtId="0" fontId="10" fillId="7" borderId="17" xfId="0" applyFont="1" applyFill="1" applyBorder="1" applyAlignment="1" applyProtection="1">
      <alignment horizontal="right"/>
    </xf>
    <xf numFmtId="0" fontId="3" fillId="0" borderId="13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29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48" xfId="0" applyFont="1" applyBorder="1" applyAlignment="1" applyProtection="1">
      <alignment horizontal="center"/>
    </xf>
    <xf numFmtId="0" fontId="3" fillId="0" borderId="4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right" vertical="center"/>
    </xf>
    <xf numFmtId="0" fontId="10" fillId="9" borderId="29" xfId="0" applyFont="1" applyFill="1" applyBorder="1" applyAlignment="1" applyProtection="1">
      <alignment horizontal="right" vertical="center"/>
    </xf>
    <xf numFmtId="0" fontId="10" fillId="9" borderId="14" xfId="0" applyFont="1" applyFill="1" applyBorder="1" applyAlignment="1" applyProtection="1">
      <alignment horizontal="right" vertical="center"/>
    </xf>
    <xf numFmtId="2" fontId="16" fillId="0" borderId="32" xfId="0" applyNumberFormat="1" applyFont="1" applyBorder="1" applyAlignment="1" applyProtection="1">
      <alignment horizontal="center"/>
    </xf>
    <xf numFmtId="2" fontId="16" fillId="0" borderId="48" xfId="0" applyNumberFormat="1" applyFont="1" applyBorder="1" applyAlignment="1" applyProtection="1">
      <alignment horizontal="center"/>
    </xf>
    <xf numFmtId="2" fontId="16" fillId="0" borderId="41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10" fillId="9" borderId="15" xfId="0" applyFont="1" applyFill="1" applyBorder="1" applyAlignment="1" applyProtection="1">
      <alignment horizontal="right" vertical="center"/>
    </xf>
    <xf numFmtId="0" fontId="10" fillId="9" borderId="16" xfId="0" applyFont="1" applyFill="1" applyBorder="1" applyAlignment="1" applyProtection="1">
      <alignment horizontal="right" vertical="center"/>
    </xf>
    <xf numFmtId="0" fontId="10" fillId="9" borderId="18" xfId="0" applyFont="1" applyFill="1" applyBorder="1" applyAlignment="1" applyProtection="1">
      <alignment horizontal="right" vertical="center"/>
    </xf>
    <xf numFmtId="0" fontId="10" fillId="0" borderId="34" xfId="0" applyFont="1" applyBorder="1" applyAlignment="1" applyProtection="1">
      <alignment horizontal="center"/>
    </xf>
    <xf numFmtId="0" fontId="10" fillId="0" borderId="35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46" sqref="L46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</row>
    <row r="2" spans="1:18">
      <c r="A2" s="5" t="s">
        <v>19</v>
      </c>
      <c r="B2" s="5" t="s">
        <v>45</v>
      </c>
      <c r="C2" s="5" t="s">
        <v>46</v>
      </c>
      <c r="D2" s="5" t="s">
        <v>47</v>
      </c>
      <c r="E2" s="5" t="s">
        <v>48</v>
      </c>
      <c r="F2" s="5" t="s">
        <v>5</v>
      </c>
      <c r="G2" s="5" t="s">
        <v>6</v>
      </c>
      <c r="H2" s="5" t="s">
        <v>49</v>
      </c>
      <c r="I2" s="5">
        <v>3</v>
      </c>
      <c r="J2" s="5" t="s">
        <v>50</v>
      </c>
      <c r="K2" s="5" t="s">
        <v>51</v>
      </c>
      <c r="L2" s="6" t="s">
        <v>52</v>
      </c>
      <c r="M2" s="7">
        <v>1</v>
      </c>
      <c r="N2" s="5">
        <v>1</v>
      </c>
      <c r="O2" s="5" t="s">
        <v>53</v>
      </c>
      <c r="P2" s="5" t="s">
        <v>54</v>
      </c>
      <c r="Q2" s="5" t="s">
        <v>55</v>
      </c>
      <c r="R2" s="5">
        <v>0</v>
      </c>
    </row>
    <row r="3" spans="1:18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24</v>
      </c>
      <c r="G3" s="5" t="s">
        <v>61</v>
      </c>
      <c r="H3" s="5" t="s">
        <v>62</v>
      </c>
      <c r="I3" s="5">
        <v>2</v>
      </c>
      <c r="J3" s="5" t="s">
        <v>63</v>
      </c>
      <c r="K3" s="5" t="s">
        <v>64</v>
      </c>
      <c r="L3" s="6" t="s">
        <v>65</v>
      </c>
      <c r="M3" s="7">
        <v>2</v>
      </c>
      <c r="N3" s="5">
        <f>N2+1</f>
        <v>2</v>
      </c>
      <c r="O3" s="5" t="s">
        <v>66</v>
      </c>
      <c r="P3" s="5" t="s">
        <v>67</v>
      </c>
      <c r="Q3" s="5" t="s">
        <v>68</v>
      </c>
      <c r="R3" s="5">
        <f>R2+1</f>
        <v>1</v>
      </c>
    </row>
    <row r="4" spans="1:18">
      <c r="A4" s="5" t="s">
        <v>23</v>
      </c>
      <c r="B4" s="5" t="s">
        <v>45</v>
      </c>
      <c r="D4" s="5" t="s">
        <v>69</v>
      </c>
      <c r="E4" s="5" t="s">
        <v>70</v>
      </c>
      <c r="F4" s="5" t="s">
        <v>25</v>
      </c>
      <c r="G4" s="5" t="s">
        <v>71</v>
      </c>
      <c r="H4" s="5" t="s">
        <v>72</v>
      </c>
      <c r="I4" s="5">
        <v>1</v>
      </c>
      <c r="J4" s="5" t="s">
        <v>54</v>
      </c>
      <c r="K4" s="5" t="s">
        <v>73</v>
      </c>
      <c r="L4" s="6" t="s">
        <v>74</v>
      </c>
      <c r="N4" s="5">
        <f t="shared" ref="N4:N68" si="0">N3+1</f>
        <v>3</v>
      </c>
      <c r="O4" s="5" t="s">
        <v>75</v>
      </c>
      <c r="Q4" s="5" t="s">
        <v>76</v>
      </c>
      <c r="R4" s="5">
        <f t="shared" ref="R4:R68" si="1">R3+1</f>
        <v>2</v>
      </c>
    </row>
    <row r="5" spans="1:18">
      <c r="A5" s="5" t="s">
        <v>77</v>
      </c>
      <c r="B5" s="5" t="s">
        <v>57</v>
      </c>
      <c r="D5" s="5" t="s">
        <v>78</v>
      </c>
      <c r="E5" s="5" t="s">
        <v>79</v>
      </c>
      <c r="F5" s="5" t="s">
        <v>26</v>
      </c>
      <c r="G5" s="5" t="s">
        <v>80</v>
      </c>
      <c r="H5" s="5" t="s">
        <v>81</v>
      </c>
      <c r="I5" s="5">
        <v>0</v>
      </c>
      <c r="J5" s="5" t="s">
        <v>67</v>
      </c>
      <c r="K5" s="5" t="s">
        <v>82</v>
      </c>
      <c r="L5" s="6" t="s">
        <v>83</v>
      </c>
      <c r="N5" s="5">
        <f t="shared" si="0"/>
        <v>4</v>
      </c>
      <c r="O5" s="5" t="s">
        <v>84</v>
      </c>
      <c r="Q5" s="5" t="s">
        <v>85</v>
      </c>
      <c r="R5" s="5">
        <f t="shared" si="1"/>
        <v>3</v>
      </c>
    </row>
    <row r="6" spans="1:18">
      <c r="A6" s="5" t="s">
        <v>86</v>
      </c>
      <c r="B6" s="5" t="s">
        <v>57</v>
      </c>
      <c r="D6" s="5" t="s">
        <v>87</v>
      </c>
      <c r="E6" s="5" t="s">
        <v>88</v>
      </c>
      <c r="K6" s="5" t="s">
        <v>89</v>
      </c>
      <c r="L6" s="6" t="s">
        <v>90</v>
      </c>
      <c r="N6" s="5">
        <f t="shared" si="0"/>
        <v>5</v>
      </c>
      <c r="R6" s="5">
        <f t="shared" si="1"/>
        <v>4</v>
      </c>
    </row>
    <row r="7" spans="1:18">
      <c r="A7" s="5" t="s">
        <v>91</v>
      </c>
      <c r="B7" s="5" t="s">
        <v>45</v>
      </c>
      <c r="D7" s="5" t="s">
        <v>92</v>
      </c>
      <c r="E7" s="5" t="s">
        <v>93</v>
      </c>
      <c r="K7" s="5" t="s">
        <v>94</v>
      </c>
      <c r="L7" s="6" t="s">
        <v>95</v>
      </c>
      <c r="N7" s="5">
        <f t="shared" si="0"/>
        <v>6</v>
      </c>
      <c r="R7" s="5">
        <f t="shared" si="1"/>
        <v>5</v>
      </c>
    </row>
    <row r="8" spans="1:18">
      <c r="D8" s="5" t="s">
        <v>96</v>
      </c>
      <c r="E8" s="5" t="s">
        <v>97</v>
      </c>
      <c r="K8" s="5" t="s">
        <v>98</v>
      </c>
      <c r="L8" s="6" t="s">
        <v>99</v>
      </c>
      <c r="N8" s="5">
        <f t="shared" si="0"/>
        <v>7</v>
      </c>
      <c r="R8" s="5">
        <f t="shared" si="1"/>
        <v>6</v>
      </c>
    </row>
    <row r="9" spans="1:18">
      <c r="K9" s="5" t="s">
        <v>100</v>
      </c>
      <c r="L9" s="6" t="s">
        <v>101</v>
      </c>
      <c r="N9" s="5">
        <f t="shared" si="0"/>
        <v>8</v>
      </c>
      <c r="R9" s="5">
        <f t="shared" si="1"/>
        <v>7</v>
      </c>
    </row>
    <row r="10" spans="1:18">
      <c r="K10" s="5" t="s">
        <v>102</v>
      </c>
      <c r="L10" s="6" t="s">
        <v>103</v>
      </c>
      <c r="N10" s="5">
        <f t="shared" si="0"/>
        <v>9</v>
      </c>
      <c r="R10" s="5">
        <f t="shared" si="1"/>
        <v>8</v>
      </c>
    </row>
    <row r="11" spans="1:18">
      <c r="K11" s="5" t="s">
        <v>104</v>
      </c>
      <c r="L11" s="6" t="s">
        <v>105</v>
      </c>
      <c r="N11" s="5">
        <f t="shared" si="0"/>
        <v>10</v>
      </c>
      <c r="R11" s="5">
        <f t="shared" si="1"/>
        <v>9</v>
      </c>
    </row>
    <row r="12" spans="1:18">
      <c r="K12" s="5" t="s">
        <v>106</v>
      </c>
      <c r="L12" s="6" t="s">
        <v>107</v>
      </c>
      <c r="N12" s="5">
        <f t="shared" si="0"/>
        <v>11</v>
      </c>
      <c r="R12" s="5">
        <f t="shared" si="1"/>
        <v>10</v>
      </c>
    </row>
    <row r="13" spans="1:18">
      <c r="K13" s="5" t="s">
        <v>108</v>
      </c>
      <c r="L13" s="6" t="s">
        <v>109</v>
      </c>
      <c r="N13" s="5">
        <f t="shared" si="0"/>
        <v>12</v>
      </c>
      <c r="R13" s="5">
        <f t="shared" si="1"/>
        <v>11</v>
      </c>
    </row>
    <row r="14" spans="1:18">
      <c r="K14" s="5" t="s">
        <v>110</v>
      </c>
      <c r="L14" s="6" t="s">
        <v>111</v>
      </c>
      <c r="N14" s="5">
        <f t="shared" si="0"/>
        <v>13</v>
      </c>
      <c r="R14" s="5">
        <f t="shared" si="1"/>
        <v>12</v>
      </c>
    </row>
    <row r="15" spans="1:18">
      <c r="K15" s="5" t="s">
        <v>112</v>
      </c>
      <c r="L15" s="6" t="s">
        <v>113</v>
      </c>
      <c r="N15" s="5">
        <f t="shared" si="0"/>
        <v>14</v>
      </c>
      <c r="R15" s="5">
        <f t="shared" si="1"/>
        <v>13</v>
      </c>
    </row>
    <row r="16" spans="1:18">
      <c r="K16" s="5" t="s">
        <v>114</v>
      </c>
      <c r="L16" s="6" t="s">
        <v>115</v>
      </c>
      <c r="N16" s="5">
        <f t="shared" si="0"/>
        <v>15</v>
      </c>
      <c r="R16" s="5">
        <f t="shared" si="1"/>
        <v>14</v>
      </c>
    </row>
    <row r="17" spans="11:18">
      <c r="K17" s="5" t="s">
        <v>116</v>
      </c>
      <c r="L17" s="6" t="s">
        <v>117</v>
      </c>
      <c r="N17" s="5">
        <f t="shared" si="0"/>
        <v>16</v>
      </c>
      <c r="R17" s="5">
        <f t="shared" si="1"/>
        <v>15</v>
      </c>
    </row>
    <row r="18" spans="11:18">
      <c r="K18" s="5" t="s">
        <v>118</v>
      </c>
      <c r="L18" s="6" t="s">
        <v>119</v>
      </c>
      <c r="N18" s="5">
        <f t="shared" si="0"/>
        <v>17</v>
      </c>
      <c r="R18" s="5">
        <f t="shared" si="1"/>
        <v>16</v>
      </c>
    </row>
    <row r="19" spans="11:18">
      <c r="K19" s="5" t="s">
        <v>120</v>
      </c>
      <c r="L19" s="9" t="s">
        <v>121</v>
      </c>
      <c r="N19" s="5">
        <f t="shared" si="0"/>
        <v>18</v>
      </c>
      <c r="R19" s="5">
        <f t="shared" si="1"/>
        <v>17</v>
      </c>
    </row>
    <row r="20" spans="11:18">
      <c r="K20" s="5" t="s">
        <v>122</v>
      </c>
      <c r="L20" s="6" t="s">
        <v>123</v>
      </c>
      <c r="N20" s="5">
        <f t="shared" si="0"/>
        <v>19</v>
      </c>
      <c r="R20" s="5">
        <f t="shared" si="1"/>
        <v>18</v>
      </c>
    </row>
    <row r="21" spans="11:18">
      <c r="K21" s="5" t="s">
        <v>124</v>
      </c>
      <c r="L21" s="6" t="s">
        <v>125</v>
      </c>
      <c r="N21" s="5">
        <f t="shared" si="0"/>
        <v>20</v>
      </c>
      <c r="R21" s="5">
        <f t="shared" si="1"/>
        <v>19</v>
      </c>
    </row>
    <row r="22" spans="11:18">
      <c r="K22" s="5" t="s">
        <v>126</v>
      </c>
      <c r="L22" s="6" t="s">
        <v>127</v>
      </c>
      <c r="N22" s="5">
        <f t="shared" si="0"/>
        <v>21</v>
      </c>
      <c r="R22" s="5">
        <f t="shared" si="1"/>
        <v>20</v>
      </c>
    </row>
    <row r="23" spans="11:18">
      <c r="K23" s="5" t="s">
        <v>128</v>
      </c>
      <c r="L23" s="6" t="s">
        <v>129</v>
      </c>
      <c r="N23" s="5">
        <f t="shared" si="0"/>
        <v>22</v>
      </c>
      <c r="R23" s="5">
        <f t="shared" si="1"/>
        <v>21</v>
      </c>
    </row>
    <row r="24" spans="11:18">
      <c r="K24" s="5" t="s">
        <v>130</v>
      </c>
      <c r="L24" s="9" t="s">
        <v>131</v>
      </c>
      <c r="N24" s="5">
        <f t="shared" si="0"/>
        <v>23</v>
      </c>
      <c r="R24" s="5">
        <f t="shared" si="1"/>
        <v>22</v>
      </c>
    </row>
    <row r="25" spans="11:18">
      <c r="K25" s="5" t="s">
        <v>132</v>
      </c>
      <c r="L25" s="9" t="s">
        <v>133</v>
      </c>
      <c r="N25" s="5">
        <f t="shared" si="0"/>
        <v>24</v>
      </c>
      <c r="R25" s="5">
        <f t="shared" si="1"/>
        <v>23</v>
      </c>
    </row>
    <row r="26" spans="11:18">
      <c r="K26" s="5" t="s">
        <v>134</v>
      </c>
      <c r="L26" s="6" t="s">
        <v>135</v>
      </c>
      <c r="N26" s="5">
        <f t="shared" si="0"/>
        <v>25</v>
      </c>
      <c r="R26" s="5">
        <f t="shared" si="1"/>
        <v>24</v>
      </c>
    </row>
    <row r="27" spans="11:18">
      <c r="K27" s="5" t="s">
        <v>136</v>
      </c>
      <c r="L27" s="6" t="s">
        <v>137</v>
      </c>
      <c r="N27" s="5">
        <f t="shared" si="0"/>
        <v>26</v>
      </c>
      <c r="R27" s="5">
        <f t="shared" si="1"/>
        <v>25</v>
      </c>
    </row>
    <row r="28" spans="11:18">
      <c r="K28" s="5" t="s">
        <v>138</v>
      </c>
      <c r="L28" s="6" t="s">
        <v>139</v>
      </c>
      <c r="N28" s="5">
        <f t="shared" si="0"/>
        <v>27</v>
      </c>
      <c r="R28" s="5">
        <f t="shared" si="1"/>
        <v>26</v>
      </c>
    </row>
    <row r="29" spans="11:18">
      <c r="K29" s="5" t="s">
        <v>140</v>
      </c>
      <c r="L29" s="6" t="s">
        <v>141</v>
      </c>
      <c r="N29" s="5">
        <f t="shared" si="0"/>
        <v>28</v>
      </c>
      <c r="R29" s="5">
        <f t="shared" si="1"/>
        <v>27</v>
      </c>
    </row>
    <row r="30" spans="11:18">
      <c r="K30" s="5" t="s">
        <v>120</v>
      </c>
      <c r="L30" s="6" t="s">
        <v>142</v>
      </c>
      <c r="N30" s="5">
        <f t="shared" si="0"/>
        <v>29</v>
      </c>
      <c r="R30" s="5">
        <f t="shared" si="1"/>
        <v>28</v>
      </c>
    </row>
    <row r="31" spans="11:18">
      <c r="K31" s="5" t="s">
        <v>143</v>
      </c>
      <c r="L31" s="6" t="s">
        <v>144</v>
      </c>
      <c r="N31" s="5">
        <f t="shared" si="0"/>
        <v>30</v>
      </c>
      <c r="R31" s="5">
        <f t="shared" si="1"/>
        <v>29</v>
      </c>
    </row>
    <row r="32" spans="11:18">
      <c r="K32" s="5" t="s">
        <v>145</v>
      </c>
      <c r="L32" s="6" t="s">
        <v>146</v>
      </c>
      <c r="N32" s="5">
        <f t="shared" si="0"/>
        <v>31</v>
      </c>
      <c r="R32" s="5">
        <f t="shared" si="1"/>
        <v>30</v>
      </c>
    </row>
    <row r="33" spans="11:18">
      <c r="K33" s="5" t="s">
        <v>147</v>
      </c>
      <c r="L33" s="6" t="s">
        <v>148</v>
      </c>
      <c r="N33" s="5">
        <f t="shared" si="0"/>
        <v>32</v>
      </c>
      <c r="R33" s="5">
        <f t="shared" si="1"/>
        <v>31</v>
      </c>
    </row>
    <row r="34" spans="11:18">
      <c r="K34" s="5" t="s">
        <v>149</v>
      </c>
      <c r="L34" s="6" t="s">
        <v>150</v>
      </c>
      <c r="N34" s="5">
        <f t="shared" si="0"/>
        <v>33</v>
      </c>
      <c r="R34" s="5">
        <f t="shared" si="1"/>
        <v>32</v>
      </c>
    </row>
    <row r="35" spans="11:18">
      <c r="K35" s="5" t="s">
        <v>151</v>
      </c>
      <c r="L35" s="6" t="s">
        <v>152</v>
      </c>
      <c r="N35" s="5">
        <f t="shared" si="0"/>
        <v>34</v>
      </c>
      <c r="R35" s="5">
        <f t="shared" si="1"/>
        <v>33</v>
      </c>
    </row>
    <row r="36" spans="11:18">
      <c r="K36" s="5" t="s">
        <v>153</v>
      </c>
      <c r="L36" s="6" t="s">
        <v>154</v>
      </c>
      <c r="N36" s="5">
        <f t="shared" si="0"/>
        <v>35</v>
      </c>
      <c r="R36" s="5">
        <f t="shared" si="1"/>
        <v>34</v>
      </c>
    </row>
    <row r="37" spans="11:18">
      <c r="K37" s="5" t="s">
        <v>155</v>
      </c>
      <c r="L37" s="6" t="s">
        <v>156</v>
      </c>
      <c r="N37" s="5">
        <f t="shared" si="0"/>
        <v>36</v>
      </c>
      <c r="R37" s="5">
        <f t="shared" si="1"/>
        <v>35</v>
      </c>
    </row>
    <row r="38" spans="11:18">
      <c r="K38" s="43" t="s">
        <v>165</v>
      </c>
      <c r="L38" s="44" t="s">
        <v>461</v>
      </c>
      <c r="N38" s="5">
        <f t="shared" si="0"/>
        <v>37</v>
      </c>
      <c r="R38" s="5">
        <f t="shared" si="1"/>
        <v>36</v>
      </c>
    </row>
    <row r="39" spans="11:18">
      <c r="K39" s="43" t="s">
        <v>166</v>
      </c>
      <c r="L39" s="44" t="s">
        <v>177</v>
      </c>
      <c r="N39" s="5">
        <f t="shared" si="0"/>
        <v>38</v>
      </c>
      <c r="R39" s="5">
        <f t="shared" si="1"/>
        <v>37</v>
      </c>
    </row>
    <row r="40" spans="11:18">
      <c r="K40" s="43" t="s">
        <v>167</v>
      </c>
      <c r="L40" s="45" t="s">
        <v>470</v>
      </c>
      <c r="N40" s="5">
        <f t="shared" si="0"/>
        <v>39</v>
      </c>
      <c r="R40" s="5">
        <f t="shared" si="1"/>
        <v>38</v>
      </c>
    </row>
    <row r="41" spans="11:18">
      <c r="K41" s="43" t="s">
        <v>168</v>
      </c>
      <c r="L41" s="46" t="s">
        <v>174</v>
      </c>
      <c r="N41" s="5">
        <f t="shared" si="0"/>
        <v>40</v>
      </c>
      <c r="R41" s="5">
        <f t="shared" si="1"/>
        <v>39</v>
      </c>
    </row>
    <row r="42" spans="11:18">
      <c r="K42" s="43" t="s">
        <v>169</v>
      </c>
      <c r="L42" s="47" t="s">
        <v>456</v>
      </c>
      <c r="N42" s="5">
        <f t="shared" si="0"/>
        <v>41</v>
      </c>
      <c r="R42" s="5">
        <f t="shared" si="1"/>
        <v>40</v>
      </c>
    </row>
    <row r="43" spans="11:18">
      <c r="K43" s="43" t="s">
        <v>170</v>
      </c>
      <c r="L43" s="47" t="s">
        <v>462</v>
      </c>
      <c r="N43" s="5">
        <f t="shared" si="0"/>
        <v>42</v>
      </c>
      <c r="R43" s="5">
        <f t="shared" si="1"/>
        <v>41</v>
      </c>
    </row>
    <row r="44" spans="11:18">
      <c r="K44" s="43" t="s">
        <v>171</v>
      </c>
      <c r="L44" s="47" t="s">
        <v>176</v>
      </c>
      <c r="N44" s="5">
        <f t="shared" si="0"/>
        <v>43</v>
      </c>
      <c r="R44" s="5">
        <f t="shared" si="1"/>
        <v>42</v>
      </c>
    </row>
    <row r="45" spans="11:18">
      <c r="K45" s="43" t="s">
        <v>172</v>
      </c>
      <c r="L45" s="47" t="s">
        <v>471</v>
      </c>
      <c r="N45" s="5">
        <f t="shared" si="0"/>
        <v>44</v>
      </c>
      <c r="R45" s="5">
        <f t="shared" si="1"/>
        <v>43</v>
      </c>
    </row>
    <row r="46" spans="11:18">
      <c r="K46" s="43" t="s">
        <v>173</v>
      </c>
      <c r="L46" s="47" t="s">
        <v>463</v>
      </c>
      <c r="N46" s="5">
        <f t="shared" si="0"/>
        <v>45</v>
      </c>
      <c r="R46" s="5">
        <f t="shared" si="1"/>
        <v>44</v>
      </c>
    </row>
    <row r="47" spans="11:18">
      <c r="K47" s="53" t="s">
        <v>212</v>
      </c>
      <c r="L47" s="47" t="s">
        <v>464</v>
      </c>
      <c r="N47" s="5">
        <f t="shared" si="0"/>
        <v>46</v>
      </c>
      <c r="R47" s="5">
        <f t="shared" si="1"/>
        <v>45</v>
      </c>
    </row>
    <row r="48" spans="11:18">
      <c r="K48" s="53" t="s">
        <v>203</v>
      </c>
      <c r="L48" s="48" t="s">
        <v>465</v>
      </c>
      <c r="N48" s="5">
        <f t="shared" si="0"/>
        <v>47</v>
      </c>
      <c r="R48" s="5">
        <f t="shared" si="1"/>
        <v>46</v>
      </c>
    </row>
    <row r="49" spans="9:18">
      <c r="K49" s="53" t="s">
        <v>204</v>
      </c>
      <c r="L49" s="48" t="s">
        <v>466</v>
      </c>
      <c r="N49" s="5">
        <f t="shared" si="0"/>
        <v>48</v>
      </c>
      <c r="R49" s="5">
        <f t="shared" si="1"/>
        <v>47</v>
      </c>
    </row>
    <row r="50" spans="9:18">
      <c r="K50" s="53" t="s">
        <v>205</v>
      </c>
      <c r="L50" s="48" t="s">
        <v>467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468</v>
      </c>
      <c r="N51" s="5"/>
      <c r="R51" s="5"/>
    </row>
    <row r="52" spans="9:18">
      <c r="K52" s="53" t="s">
        <v>206</v>
      </c>
      <c r="L52" s="48" t="s">
        <v>469</v>
      </c>
      <c r="N52" s="5">
        <f>N50+1</f>
        <v>50</v>
      </c>
      <c r="R52" s="5">
        <f>R50+1</f>
        <v>49</v>
      </c>
    </row>
    <row r="53" spans="9:18">
      <c r="K53" s="53" t="s">
        <v>207</v>
      </c>
      <c r="L53" s="50" t="s">
        <v>160</v>
      </c>
      <c r="N53" s="5">
        <f t="shared" si="0"/>
        <v>51</v>
      </c>
      <c r="R53" s="5">
        <f t="shared" si="1"/>
        <v>50</v>
      </c>
    </row>
    <row r="54" spans="9:18">
      <c r="K54" s="53" t="s">
        <v>208</v>
      </c>
      <c r="L54" s="51" t="s">
        <v>161</v>
      </c>
      <c r="N54" s="5">
        <f t="shared" si="0"/>
        <v>52</v>
      </c>
      <c r="R54" s="5">
        <f t="shared" si="1"/>
        <v>51</v>
      </c>
    </row>
    <row r="55" spans="9:18">
      <c r="K55" s="53" t="s">
        <v>210</v>
      </c>
      <c r="L55" s="51" t="s">
        <v>178</v>
      </c>
      <c r="N55" s="5">
        <f t="shared" si="0"/>
        <v>53</v>
      </c>
      <c r="R55" s="5">
        <f t="shared" si="1"/>
        <v>52</v>
      </c>
    </row>
    <row r="56" spans="9:18">
      <c r="K56" s="53" t="s">
        <v>209</v>
      </c>
      <c r="L56" s="51" t="s">
        <v>179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180</v>
      </c>
      <c r="N57" s="5">
        <f t="shared" si="0"/>
        <v>55</v>
      </c>
      <c r="R57" s="5">
        <f t="shared" si="1"/>
        <v>54</v>
      </c>
    </row>
    <row r="58" spans="9:18">
      <c r="K58" s="52" t="s">
        <v>213</v>
      </c>
      <c r="L58" s="44" t="s">
        <v>181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211</v>
      </c>
      <c r="L59" s="44" t="s">
        <v>157</v>
      </c>
      <c r="N59" s="5">
        <f t="shared" si="0"/>
        <v>57</v>
      </c>
      <c r="R59" s="5">
        <f t="shared" si="1"/>
        <v>56</v>
      </c>
    </row>
    <row r="60" spans="9:18" ht="21">
      <c r="I60" s="62" t="s">
        <v>160</v>
      </c>
      <c r="J60" s="56" t="s">
        <v>224</v>
      </c>
      <c r="K60" s="57" t="s">
        <v>233</v>
      </c>
      <c r="L60" s="54" t="s">
        <v>182</v>
      </c>
      <c r="N60" s="5">
        <f t="shared" si="0"/>
        <v>58</v>
      </c>
      <c r="R60" s="5">
        <f t="shared" si="1"/>
        <v>57</v>
      </c>
    </row>
    <row r="61" spans="9:18" ht="21">
      <c r="I61" s="63" t="s">
        <v>160</v>
      </c>
      <c r="J61" s="58" t="s">
        <v>225</v>
      </c>
      <c r="K61" s="59" t="s">
        <v>234</v>
      </c>
      <c r="L61" s="54" t="s">
        <v>183</v>
      </c>
      <c r="N61" s="5">
        <f t="shared" si="0"/>
        <v>59</v>
      </c>
      <c r="R61" s="5">
        <f t="shared" si="1"/>
        <v>58</v>
      </c>
    </row>
    <row r="62" spans="9:18" ht="21">
      <c r="I62" s="63" t="s">
        <v>160</v>
      </c>
      <c r="J62" s="58" t="s">
        <v>226</v>
      </c>
      <c r="K62" s="59" t="s">
        <v>235</v>
      </c>
      <c r="L62" s="55" t="s">
        <v>184</v>
      </c>
      <c r="N62" s="5">
        <f t="shared" si="0"/>
        <v>60</v>
      </c>
      <c r="R62" s="5">
        <f t="shared" si="1"/>
        <v>59</v>
      </c>
    </row>
    <row r="63" spans="9:18" ht="21">
      <c r="I63" s="63" t="s">
        <v>160</v>
      </c>
      <c r="J63" s="58" t="s">
        <v>228</v>
      </c>
      <c r="K63" s="59" t="s">
        <v>236</v>
      </c>
      <c r="L63" s="55" t="s">
        <v>185</v>
      </c>
      <c r="N63" s="5">
        <f t="shared" si="0"/>
        <v>61</v>
      </c>
      <c r="R63" s="5">
        <f t="shared" si="1"/>
        <v>60</v>
      </c>
    </row>
    <row r="64" spans="9:18" ht="21">
      <c r="I64" s="63" t="s">
        <v>160</v>
      </c>
      <c r="J64" s="58" t="s">
        <v>229</v>
      </c>
      <c r="K64" s="59" t="s">
        <v>237</v>
      </c>
      <c r="L64" s="55" t="s">
        <v>186</v>
      </c>
      <c r="N64" s="5">
        <f t="shared" si="0"/>
        <v>62</v>
      </c>
      <c r="R64" s="5">
        <f t="shared" si="1"/>
        <v>61</v>
      </c>
    </row>
    <row r="65" spans="9:18" ht="21">
      <c r="I65" s="63" t="s">
        <v>160</v>
      </c>
      <c r="J65" s="58" t="s">
        <v>230</v>
      </c>
      <c r="K65" s="59" t="s">
        <v>238</v>
      </c>
      <c r="L65" s="55" t="s">
        <v>187</v>
      </c>
      <c r="N65" s="5">
        <f t="shared" si="0"/>
        <v>63</v>
      </c>
      <c r="R65" s="5">
        <f t="shared" si="1"/>
        <v>62</v>
      </c>
    </row>
    <row r="66" spans="9:18" ht="21">
      <c r="I66" s="63" t="s">
        <v>160</v>
      </c>
      <c r="J66" s="58" t="s">
        <v>232</v>
      </c>
      <c r="K66" s="59" t="s">
        <v>239</v>
      </c>
      <c r="L66" s="55" t="s">
        <v>188</v>
      </c>
      <c r="N66" s="5">
        <f t="shared" si="0"/>
        <v>64</v>
      </c>
      <c r="R66" s="5">
        <f t="shared" si="1"/>
        <v>63</v>
      </c>
    </row>
    <row r="67" spans="9:18" ht="21">
      <c r="I67" s="63" t="s">
        <v>160</v>
      </c>
      <c r="J67" s="58" t="s">
        <v>231</v>
      </c>
      <c r="K67" s="59" t="s">
        <v>240</v>
      </c>
      <c r="L67" s="55" t="s">
        <v>189</v>
      </c>
      <c r="N67" s="5">
        <f t="shared" si="0"/>
        <v>65</v>
      </c>
      <c r="R67" s="5">
        <f t="shared" si="1"/>
        <v>64</v>
      </c>
    </row>
    <row r="68" spans="9:18" ht="21">
      <c r="I68" s="63" t="s">
        <v>160</v>
      </c>
      <c r="J68" s="58" t="s">
        <v>227</v>
      </c>
      <c r="K68" s="59" t="s">
        <v>241</v>
      </c>
      <c r="L68" s="55" t="s">
        <v>190</v>
      </c>
      <c r="N68" s="5">
        <f t="shared" si="0"/>
        <v>66</v>
      </c>
      <c r="R68" s="5">
        <f t="shared" si="1"/>
        <v>65</v>
      </c>
    </row>
    <row r="69" spans="9:18" ht="21">
      <c r="I69" s="63" t="s">
        <v>160</v>
      </c>
      <c r="J69" s="58" t="s">
        <v>245</v>
      </c>
      <c r="K69" s="59" t="s">
        <v>242</v>
      </c>
      <c r="L69" s="55" t="s">
        <v>191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160</v>
      </c>
      <c r="J70" s="58" t="s">
        <v>246</v>
      </c>
      <c r="K70" s="59" t="s">
        <v>243</v>
      </c>
      <c r="L70" s="55" t="s">
        <v>192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160</v>
      </c>
      <c r="J71" s="60" t="s">
        <v>247</v>
      </c>
      <c r="K71" s="61" t="s">
        <v>244</v>
      </c>
      <c r="L71" s="55" t="s">
        <v>193</v>
      </c>
      <c r="N71" s="5">
        <f t="shared" si="2"/>
        <v>69</v>
      </c>
      <c r="R71" s="5">
        <f t="shared" si="3"/>
        <v>68</v>
      </c>
    </row>
    <row r="72" spans="9:18" ht="21">
      <c r="I72" s="62" t="s">
        <v>161</v>
      </c>
      <c r="J72" s="56" t="s">
        <v>214</v>
      </c>
      <c r="K72" s="57" t="s">
        <v>248</v>
      </c>
      <c r="N72" s="5">
        <f t="shared" si="2"/>
        <v>70</v>
      </c>
      <c r="R72" s="5">
        <f t="shared" si="3"/>
        <v>69</v>
      </c>
    </row>
    <row r="73" spans="9:18" ht="21">
      <c r="I73" s="63" t="s">
        <v>161</v>
      </c>
      <c r="J73" s="58" t="s">
        <v>215</v>
      </c>
      <c r="K73" s="59" t="s">
        <v>249</v>
      </c>
      <c r="N73" s="5">
        <f t="shared" si="2"/>
        <v>71</v>
      </c>
      <c r="R73" s="5">
        <f t="shared" si="3"/>
        <v>70</v>
      </c>
    </row>
    <row r="74" spans="9:18" ht="21">
      <c r="I74" s="63" t="s">
        <v>161</v>
      </c>
      <c r="J74" s="58" t="s">
        <v>216</v>
      </c>
      <c r="K74" s="59" t="s">
        <v>250</v>
      </c>
      <c r="N74" s="5">
        <f t="shared" si="2"/>
        <v>72</v>
      </c>
      <c r="R74" s="5">
        <f t="shared" si="3"/>
        <v>71</v>
      </c>
    </row>
    <row r="75" spans="9:18" ht="21">
      <c r="I75" s="63" t="s">
        <v>161</v>
      </c>
      <c r="J75" s="58" t="s">
        <v>218</v>
      </c>
      <c r="K75" s="59" t="s">
        <v>251</v>
      </c>
      <c r="N75" s="5">
        <f t="shared" si="2"/>
        <v>73</v>
      </c>
      <c r="R75" s="5">
        <f t="shared" si="3"/>
        <v>72</v>
      </c>
    </row>
    <row r="76" spans="9:18" ht="21">
      <c r="I76" s="63" t="s">
        <v>161</v>
      </c>
      <c r="J76" s="58" t="s">
        <v>219</v>
      </c>
      <c r="K76" s="59" t="s">
        <v>252</v>
      </c>
      <c r="N76" s="5">
        <f t="shared" si="2"/>
        <v>74</v>
      </c>
      <c r="R76" s="5">
        <f t="shared" si="3"/>
        <v>73</v>
      </c>
    </row>
    <row r="77" spans="9:18" ht="21">
      <c r="I77" s="63" t="s">
        <v>161</v>
      </c>
      <c r="J77" s="58" t="s">
        <v>221</v>
      </c>
      <c r="K77" s="59" t="s">
        <v>253</v>
      </c>
      <c r="N77" s="5">
        <f t="shared" si="2"/>
        <v>75</v>
      </c>
      <c r="R77" s="5">
        <f t="shared" si="3"/>
        <v>74</v>
      </c>
    </row>
    <row r="78" spans="9:18" ht="21">
      <c r="I78" s="63" t="s">
        <v>161</v>
      </c>
      <c r="J78" s="58" t="s">
        <v>223</v>
      </c>
      <c r="K78" s="59" t="s">
        <v>254</v>
      </c>
      <c r="N78" s="5">
        <f t="shared" si="2"/>
        <v>76</v>
      </c>
      <c r="R78" s="5">
        <f t="shared" si="3"/>
        <v>75</v>
      </c>
    </row>
    <row r="79" spans="9:18" ht="21">
      <c r="I79" s="63" t="s">
        <v>161</v>
      </c>
      <c r="J79" s="58" t="s">
        <v>222</v>
      </c>
      <c r="K79" s="59" t="s">
        <v>255</v>
      </c>
      <c r="N79" s="5">
        <f t="shared" si="2"/>
        <v>77</v>
      </c>
      <c r="R79" s="5">
        <f t="shared" si="3"/>
        <v>76</v>
      </c>
    </row>
    <row r="80" spans="9:18" ht="21">
      <c r="I80" s="63" t="s">
        <v>161</v>
      </c>
      <c r="J80" s="58" t="s">
        <v>217</v>
      </c>
      <c r="K80" s="59" t="s">
        <v>256</v>
      </c>
      <c r="N80" s="5">
        <f t="shared" si="2"/>
        <v>78</v>
      </c>
      <c r="R80" s="5">
        <f t="shared" si="3"/>
        <v>77</v>
      </c>
    </row>
    <row r="81" spans="9:18" ht="21">
      <c r="I81" s="63" t="s">
        <v>161</v>
      </c>
      <c r="J81" s="58" t="s">
        <v>220</v>
      </c>
      <c r="K81" s="59" t="s">
        <v>257</v>
      </c>
      <c r="N81" s="5">
        <f t="shared" si="2"/>
        <v>79</v>
      </c>
      <c r="R81" s="5">
        <f t="shared" si="3"/>
        <v>78</v>
      </c>
    </row>
    <row r="82" spans="9:18" ht="21">
      <c r="I82" s="63" t="s">
        <v>161</v>
      </c>
      <c r="J82" s="58" t="s">
        <v>259</v>
      </c>
      <c r="K82" s="59" t="s">
        <v>258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161</v>
      </c>
      <c r="J83" s="60" t="s">
        <v>260</v>
      </c>
      <c r="K83" s="61" t="s">
        <v>244</v>
      </c>
      <c r="N83" s="5">
        <f t="shared" si="2"/>
        <v>81</v>
      </c>
      <c r="R83" s="5">
        <f t="shared" si="3"/>
        <v>80</v>
      </c>
    </row>
    <row r="84" spans="9:18" ht="21">
      <c r="I84" s="62" t="s">
        <v>178</v>
      </c>
      <c r="J84" s="56" t="s">
        <v>272</v>
      </c>
      <c r="K84" s="57" t="s">
        <v>261</v>
      </c>
      <c r="N84" s="5">
        <f t="shared" si="2"/>
        <v>82</v>
      </c>
      <c r="R84" s="5">
        <f t="shared" si="3"/>
        <v>81</v>
      </c>
    </row>
    <row r="85" spans="9:18" ht="21">
      <c r="I85" s="63" t="s">
        <v>178</v>
      </c>
      <c r="J85" s="58" t="s">
        <v>273</v>
      </c>
      <c r="K85" s="59" t="s">
        <v>262</v>
      </c>
      <c r="N85" s="5">
        <f t="shared" si="2"/>
        <v>83</v>
      </c>
      <c r="R85" s="5">
        <f t="shared" si="3"/>
        <v>82</v>
      </c>
    </row>
    <row r="86" spans="9:18" ht="21">
      <c r="I86" s="63" t="s">
        <v>178</v>
      </c>
      <c r="J86" s="58" t="s">
        <v>274</v>
      </c>
      <c r="K86" s="59" t="s">
        <v>263</v>
      </c>
      <c r="N86" s="5">
        <f t="shared" si="2"/>
        <v>84</v>
      </c>
      <c r="R86" s="5">
        <f t="shared" si="3"/>
        <v>83</v>
      </c>
    </row>
    <row r="87" spans="9:18" ht="21">
      <c r="I87" s="63" t="s">
        <v>178</v>
      </c>
      <c r="J87" s="58" t="s">
        <v>275</v>
      </c>
      <c r="K87" s="59" t="s">
        <v>264</v>
      </c>
      <c r="N87" s="5">
        <f t="shared" si="2"/>
        <v>85</v>
      </c>
      <c r="R87" s="5">
        <f t="shared" si="3"/>
        <v>84</v>
      </c>
    </row>
    <row r="88" spans="9:18" ht="21">
      <c r="I88" s="63" t="s">
        <v>178</v>
      </c>
      <c r="J88" s="58" t="s">
        <v>276</v>
      </c>
      <c r="K88" s="59" t="s">
        <v>265</v>
      </c>
      <c r="N88" s="5">
        <f t="shared" si="2"/>
        <v>86</v>
      </c>
      <c r="R88" s="5">
        <f t="shared" si="3"/>
        <v>85</v>
      </c>
    </row>
    <row r="89" spans="9:18" ht="21">
      <c r="I89" s="63" t="s">
        <v>178</v>
      </c>
      <c r="J89" s="58" t="s">
        <v>277</v>
      </c>
      <c r="K89" s="59" t="s">
        <v>266</v>
      </c>
      <c r="N89" s="5">
        <f t="shared" si="2"/>
        <v>87</v>
      </c>
      <c r="R89" s="5">
        <f t="shared" si="3"/>
        <v>86</v>
      </c>
    </row>
    <row r="90" spans="9:18" ht="21">
      <c r="I90" s="63" t="s">
        <v>178</v>
      </c>
      <c r="J90" s="58" t="s">
        <v>278</v>
      </c>
      <c r="K90" s="59" t="s">
        <v>267</v>
      </c>
      <c r="N90" s="5">
        <f t="shared" si="2"/>
        <v>88</v>
      </c>
      <c r="R90" s="5">
        <f t="shared" si="3"/>
        <v>87</v>
      </c>
    </row>
    <row r="91" spans="9:18" ht="21">
      <c r="I91" s="63" t="s">
        <v>178</v>
      </c>
      <c r="J91" s="58" t="s">
        <v>279</v>
      </c>
      <c r="K91" s="59" t="s">
        <v>268</v>
      </c>
      <c r="N91" s="5">
        <f t="shared" si="2"/>
        <v>89</v>
      </c>
      <c r="R91" s="5">
        <f t="shared" si="3"/>
        <v>88</v>
      </c>
    </row>
    <row r="92" spans="9:18" ht="21">
      <c r="I92" s="63" t="s">
        <v>178</v>
      </c>
      <c r="J92" s="58" t="s">
        <v>280</v>
      </c>
      <c r="K92" s="59" t="s">
        <v>269</v>
      </c>
      <c r="N92" s="5">
        <f t="shared" si="2"/>
        <v>90</v>
      </c>
      <c r="R92" s="5">
        <f t="shared" si="3"/>
        <v>89</v>
      </c>
    </row>
    <row r="93" spans="9:18" ht="21">
      <c r="I93" s="63" t="s">
        <v>178</v>
      </c>
      <c r="J93" s="58" t="s">
        <v>281</v>
      </c>
      <c r="K93" s="59" t="s">
        <v>270</v>
      </c>
      <c r="N93" s="5">
        <f t="shared" si="2"/>
        <v>91</v>
      </c>
      <c r="R93" s="5">
        <f t="shared" si="3"/>
        <v>90</v>
      </c>
    </row>
    <row r="94" spans="9:18" ht="21">
      <c r="I94" s="63" t="s">
        <v>178</v>
      </c>
      <c r="J94" s="58" t="s">
        <v>282</v>
      </c>
      <c r="K94" s="59" t="s">
        <v>271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178</v>
      </c>
      <c r="J95" s="60" t="s">
        <v>283</v>
      </c>
      <c r="K95" s="61" t="s">
        <v>244</v>
      </c>
      <c r="N95" s="5">
        <f t="shared" si="2"/>
        <v>93</v>
      </c>
      <c r="R95" s="5">
        <f t="shared" si="3"/>
        <v>92</v>
      </c>
    </row>
    <row r="96" spans="9:18" ht="21">
      <c r="I96" s="62" t="s">
        <v>179</v>
      </c>
      <c r="J96" s="56" t="s">
        <v>295</v>
      </c>
      <c r="K96" s="57" t="s">
        <v>284</v>
      </c>
      <c r="N96" s="5">
        <f t="shared" si="2"/>
        <v>94</v>
      </c>
      <c r="R96" s="5">
        <f t="shared" si="3"/>
        <v>93</v>
      </c>
    </row>
    <row r="97" spans="9:18" ht="21">
      <c r="I97" s="63" t="s">
        <v>179</v>
      </c>
      <c r="J97" s="58" t="s">
        <v>296</v>
      </c>
      <c r="K97" s="59" t="s">
        <v>285</v>
      </c>
      <c r="N97" s="5">
        <f t="shared" si="2"/>
        <v>95</v>
      </c>
      <c r="R97" s="5">
        <f t="shared" si="3"/>
        <v>94</v>
      </c>
    </row>
    <row r="98" spans="9:18" ht="21">
      <c r="I98" s="63" t="s">
        <v>179</v>
      </c>
      <c r="J98" s="58" t="s">
        <v>297</v>
      </c>
      <c r="K98" s="59" t="s">
        <v>286</v>
      </c>
      <c r="N98" s="5">
        <f t="shared" si="2"/>
        <v>96</v>
      </c>
      <c r="R98" s="5">
        <f t="shared" si="3"/>
        <v>95</v>
      </c>
    </row>
    <row r="99" spans="9:18" ht="21">
      <c r="I99" s="63" t="s">
        <v>179</v>
      </c>
      <c r="J99" s="58" t="s">
        <v>298</v>
      </c>
      <c r="K99" s="59" t="s">
        <v>287</v>
      </c>
      <c r="N99" s="5">
        <f t="shared" si="2"/>
        <v>97</v>
      </c>
      <c r="R99" s="5">
        <f t="shared" si="3"/>
        <v>96</v>
      </c>
    </row>
    <row r="100" spans="9:18" ht="21">
      <c r="I100" s="63" t="s">
        <v>179</v>
      </c>
      <c r="J100" s="58" t="s">
        <v>299</v>
      </c>
      <c r="K100" s="59" t="s">
        <v>288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179</v>
      </c>
      <c r="J101" s="58" t="s">
        <v>300</v>
      </c>
      <c r="K101" s="59" t="s">
        <v>289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179</v>
      </c>
      <c r="J102" s="58" t="s">
        <v>301</v>
      </c>
      <c r="K102" s="59" t="s">
        <v>290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179</v>
      </c>
      <c r="J103" s="58" t="s">
        <v>302</v>
      </c>
      <c r="K103" s="59" t="s">
        <v>291</v>
      </c>
      <c r="R103" s="5">
        <f>R102+1</f>
        <v>100</v>
      </c>
    </row>
    <row r="104" spans="9:18" ht="21">
      <c r="I104" s="63" t="s">
        <v>179</v>
      </c>
      <c r="J104" s="58" t="s">
        <v>303</v>
      </c>
      <c r="K104" s="59" t="s">
        <v>292</v>
      </c>
    </row>
    <row r="105" spans="9:18" ht="21">
      <c r="I105" s="63" t="s">
        <v>179</v>
      </c>
      <c r="J105" s="58" t="s">
        <v>307</v>
      </c>
      <c r="K105" s="59" t="s">
        <v>293</v>
      </c>
    </row>
    <row r="106" spans="9:18" ht="21">
      <c r="I106" s="63" t="s">
        <v>179</v>
      </c>
      <c r="J106" s="58" t="s">
        <v>304</v>
      </c>
      <c r="K106" s="59" t="s">
        <v>294</v>
      </c>
    </row>
    <row r="107" spans="9:18" ht="21.6" thickBot="1">
      <c r="I107" s="64"/>
      <c r="J107" s="60"/>
      <c r="K107" s="61"/>
    </row>
    <row r="108" spans="9:18" ht="21">
      <c r="I108" s="62" t="s">
        <v>180</v>
      </c>
      <c r="J108" s="56" t="s">
        <v>305</v>
      </c>
      <c r="K108" s="57" t="s">
        <v>308</v>
      </c>
    </row>
    <row r="109" spans="9:18" ht="21">
      <c r="I109" s="63" t="s">
        <v>180</v>
      </c>
      <c r="J109" s="58" t="s">
        <v>306</v>
      </c>
      <c r="K109" s="59" t="s">
        <v>309</v>
      </c>
    </row>
    <row r="110" spans="9:18" ht="21">
      <c r="I110" s="63" t="s">
        <v>180</v>
      </c>
      <c r="J110" s="58" t="s">
        <v>319</v>
      </c>
      <c r="K110" s="59" t="s">
        <v>310</v>
      </c>
    </row>
    <row r="111" spans="9:18" ht="21">
      <c r="I111" s="63" t="s">
        <v>180</v>
      </c>
      <c r="J111" s="58" t="s">
        <v>320</v>
      </c>
      <c r="K111" s="59" t="s">
        <v>311</v>
      </c>
    </row>
    <row r="112" spans="9:18" ht="21">
      <c r="I112" s="63" t="s">
        <v>180</v>
      </c>
      <c r="J112" s="58" t="s">
        <v>321</v>
      </c>
      <c r="K112" s="59" t="s">
        <v>312</v>
      </c>
    </row>
    <row r="113" spans="9:11" ht="21">
      <c r="I113" s="63" t="s">
        <v>180</v>
      </c>
      <c r="J113" s="58" t="s">
        <v>322</v>
      </c>
      <c r="K113" s="59" t="s">
        <v>313</v>
      </c>
    </row>
    <row r="114" spans="9:11" ht="21">
      <c r="I114" s="63" t="s">
        <v>180</v>
      </c>
      <c r="J114" s="58" t="s">
        <v>323</v>
      </c>
      <c r="K114" s="59" t="s">
        <v>314</v>
      </c>
    </row>
    <row r="115" spans="9:11" ht="21">
      <c r="I115" s="63" t="s">
        <v>180</v>
      </c>
      <c r="J115" s="58" t="s">
        <v>324</v>
      </c>
      <c r="K115" s="59" t="s">
        <v>315</v>
      </c>
    </row>
    <row r="116" spans="9:11" ht="21">
      <c r="I116" s="63" t="s">
        <v>180</v>
      </c>
      <c r="J116" s="58" t="s">
        <v>325</v>
      </c>
      <c r="K116" s="59" t="s">
        <v>316</v>
      </c>
    </row>
    <row r="117" spans="9:11" ht="21">
      <c r="I117" s="63" t="s">
        <v>180</v>
      </c>
      <c r="J117" s="58" t="s">
        <v>327</v>
      </c>
      <c r="K117" s="59" t="s">
        <v>317</v>
      </c>
    </row>
    <row r="118" spans="9:11" ht="21">
      <c r="I118" s="63" t="s">
        <v>180</v>
      </c>
      <c r="J118" s="58" t="s">
        <v>326</v>
      </c>
      <c r="K118" s="59" t="s">
        <v>318</v>
      </c>
    </row>
    <row r="119" spans="9:11" ht="21.6" thickBot="1">
      <c r="I119" s="64"/>
      <c r="J119" s="60"/>
      <c r="K119" s="61"/>
    </row>
    <row r="120" spans="9:11" ht="21">
      <c r="I120" s="63" t="s">
        <v>181</v>
      </c>
      <c r="J120" s="56" t="s">
        <v>339</v>
      </c>
      <c r="K120" s="57" t="s">
        <v>328</v>
      </c>
    </row>
    <row r="121" spans="9:11" ht="21">
      <c r="I121" s="63" t="s">
        <v>181</v>
      </c>
      <c r="J121" s="58" t="s">
        <v>340</v>
      </c>
      <c r="K121" s="59" t="s">
        <v>329</v>
      </c>
    </row>
    <row r="122" spans="9:11" ht="21">
      <c r="I122" s="63" t="s">
        <v>181</v>
      </c>
      <c r="J122" s="58" t="s">
        <v>341</v>
      </c>
      <c r="K122" s="59" t="s">
        <v>330</v>
      </c>
    </row>
    <row r="123" spans="9:11" ht="21">
      <c r="I123" s="63" t="s">
        <v>181</v>
      </c>
      <c r="J123" s="58" t="s">
        <v>342</v>
      </c>
      <c r="K123" s="59" t="s">
        <v>331</v>
      </c>
    </row>
    <row r="124" spans="9:11" ht="21">
      <c r="I124" s="63" t="s">
        <v>181</v>
      </c>
      <c r="J124" s="58" t="s">
        <v>343</v>
      </c>
      <c r="K124" s="59" t="s">
        <v>332</v>
      </c>
    </row>
    <row r="125" spans="9:11" ht="21">
      <c r="I125" s="63" t="s">
        <v>181</v>
      </c>
      <c r="J125" s="58" t="s">
        <v>344</v>
      </c>
      <c r="K125" s="59" t="s">
        <v>333</v>
      </c>
    </row>
    <row r="126" spans="9:11" ht="21">
      <c r="I126" s="63" t="s">
        <v>181</v>
      </c>
      <c r="J126" s="58" t="s">
        <v>345</v>
      </c>
      <c r="K126" s="59" t="s">
        <v>334</v>
      </c>
    </row>
    <row r="127" spans="9:11" ht="21">
      <c r="I127" s="63" t="s">
        <v>181</v>
      </c>
      <c r="J127" s="58" t="s">
        <v>346</v>
      </c>
      <c r="K127" s="59" t="s">
        <v>335</v>
      </c>
    </row>
    <row r="128" spans="9:11" ht="21">
      <c r="I128" s="63" t="s">
        <v>181</v>
      </c>
      <c r="J128" s="58" t="s">
        <v>347</v>
      </c>
      <c r="K128" s="59" t="s">
        <v>336</v>
      </c>
    </row>
    <row r="129" spans="9:11" ht="21">
      <c r="I129" s="63" t="s">
        <v>181</v>
      </c>
      <c r="J129" s="58" t="s">
        <v>349</v>
      </c>
      <c r="K129" s="59" t="s">
        <v>337</v>
      </c>
    </row>
    <row r="130" spans="9:11" ht="21">
      <c r="I130" s="63" t="s">
        <v>181</v>
      </c>
      <c r="J130" s="58" t="s">
        <v>348</v>
      </c>
      <c r="K130" s="59" t="s">
        <v>338</v>
      </c>
    </row>
    <row r="131" spans="9:11" ht="21.6" thickBot="1">
      <c r="I131" s="64"/>
      <c r="J131" s="60"/>
      <c r="K131" s="61"/>
    </row>
    <row r="132" spans="9:11" ht="21">
      <c r="I132" s="62" t="s">
        <v>350</v>
      </c>
      <c r="J132" s="56" t="s">
        <v>353</v>
      </c>
      <c r="K132" s="57" t="s">
        <v>233</v>
      </c>
    </row>
    <row r="133" spans="9:11" ht="21">
      <c r="I133" s="63" t="s">
        <v>350</v>
      </c>
      <c r="J133" s="58" t="s">
        <v>354</v>
      </c>
      <c r="K133" s="59" t="s">
        <v>234</v>
      </c>
    </row>
    <row r="134" spans="9:11" ht="21">
      <c r="I134" s="63" t="s">
        <v>350</v>
      </c>
      <c r="J134" s="58" t="s">
        <v>355</v>
      </c>
      <c r="K134" s="59" t="s">
        <v>235</v>
      </c>
    </row>
    <row r="135" spans="9:11" ht="21">
      <c r="I135" s="63" t="s">
        <v>350</v>
      </c>
      <c r="J135" s="58" t="s">
        <v>356</v>
      </c>
      <c r="K135" s="59" t="s">
        <v>236</v>
      </c>
    </row>
    <row r="136" spans="9:11" ht="21">
      <c r="I136" s="63" t="s">
        <v>350</v>
      </c>
      <c r="J136" s="58" t="s">
        <v>357</v>
      </c>
      <c r="K136" s="59" t="s">
        <v>237</v>
      </c>
    </row>
    <row r="137" spans="9:11" ht="21">
      <c r="I137" s="63" t="s">
        <v>350</v>
      </c>
      <c r="J137" s="58" t="s">
        <v>358</v>
      </c>
      <c r="K137" s="59" t="s">
        <v>238</v>
      </c>
    </row>
    <row r="138" spans="9:11" ht="21">
      <c r="I138" s="63" t="s">
        <v>350</v>
      </c>
      <c r="J138" s="58" t="s">
        <v>359</v>
      </c>
      <c r="K138" s="59" t="s">
        <v>239</v>
      </c>
    </row>
    <row r="139" spans="9:11" ht="21">
      <c r="I139" s="63" t="s">
        <v>350</v>
      </c>
      <c r="J139" s="58" t="s">
        <v>360</v>
      </c>
      <c r="K139" s="59" t="s">
        <v>240</v>
      </c>
    </row>
    <row r="140" spans="9:11" ht="21">
      <c r="I140" s="63" t="s">
        <v>350</v>
      </c>
      <c r="J140" s="58" t="s">
        <v>361</v>
      </c>
      <c r="K140" s="59" t="s">
        <v>241</v>
      </c>
    </row>
    <row r="141" spans="9:11" ht="21">
      <c r="I141" s="63" t="s">
        <v>350</v>
      </c>
      <c r="J141" s="58" t="s">
        <v>362</v>
      </c>
      <c r="K141" s="59" t="s">
        <v>242</v>
      </c>
    </row>
    <row r="142" spans="9:11" ht="21">
      <c r="I142" s="63" t="s">
        <v>350</v>
      </c>
      <c r="J142" s="58" t="s">
        <v>351</v>
      </c>
      <c r="K142" s="59" t="s">
        <v>365</v>
      </c>
    </row>
    <row r="143" spans="9:11" ht="21.6" thickBot="1">
      <c r="I143" s="64" t="s">
        <v>350</v>
      </c>
      <c r="J143" s="60" t="s">
        <v>352</v>
      </c>
      <c r="K143" s="61" t="s">
        <v>243</v>
      </c>
    </row>
    <row r="144" spans="9:11" ht="21">
      <c r="I144" s="62" t="s">
        <v>363</v>
      </c>
      <c r="J144" s="56" t="s">
        <v>366</v>
      </c>
      <c r="K144" s="57" t="s">
        <v>248</v>
      </c>
    </row>
    <row r="145" spans="9:11" ht="21">
      <c r="I145" s="63" t="s">
        <v>363</v>
      </c>
      <c r="J145" s="58" t="s">
        <v>367</v>
      </c>
      <c r="K145" s="59" t="s">
        <v>249</v>
      </c>
    </row>
    <row r="146" spans="9:11" ht="21">
      <c r="I146" s="63" t="s">
        <v>363</v>
      </c>
      <c r="J146" s="58" t="s">
        <v>368</v>
      </c>
      <c r="K146" s="59" t="s">
        <v>250</v>
      </c>
    </row>
    <row r="147" spans="9:11" ht="21">
      <c r="I147" s="63" t="s">
        <v>363</v>
      </c>
      <c r="J147" s="58" t="s">
        <v>369</v>
      </c>
      <c r="K147" s="59" t="s">
        <v>251</v>
      </c>
    </row>
    <row r="148" spans="9:11" ht="21">
      <c r="I148" s="63" t="s">
        <v>363</v>
      </c>
      <c r="J148" s="58" t="s">
        <v>370</v>
      </c>
      <c r="K148" s="59" t="s">
        <v>252</v>
      </c>
    </row>
    <row r="149" spans="9:11" ht="21">
      <c r="I149" s="63" t="s">
        <v>363</v>
      </c>
      <c r="J149" s="58" t="s">
        <v>371</v>
      </c>
      <c r="K149" s="59" t="s">
        <v>253</v>
      </c>
    </row>
    <row r="150" spans="9:11" ht="21">
      <c r="I150" s="63" t="s">
        <v>363</v>
      </c>
      <c r="J150" s="58" t="s">
        <v>372</v>
      </c>
      <c r="K150" s="59" t="s">
        <v>254</v>
      </c>
    </row>
    <row r="151" spans="9:11" ht="21">
      <c r="I151" s="63" t="s">
        <v>363</v>
      </c>
      <c r="J151" s="58" t="s">
        <v>373</v>
      </c>
      <c r="K151" s="59" t="s">
        <v>255</v>
      </c>
    </row>
    <row r="152" spans="9:11" ht="21">
      <c r="I152" s="63" t="s">
        <v>363</v>
      </c>
      <c r="J152" s="58" t="s">
        <v>374</v>
      </c>
      <c r="K152" s="59" t="s">
        <v>256</v>
      </c>
    </row>
    <row r="153" spans="9:11" ht="21">
      <c r="I153" s="63" t="s">
        <v>363</v>
      </c>
      <c r="J153" s="58" t="s">
        <v>375</v>
      </c>
      <c r="K153" s="59" t="s">
        <v>257</v>
      </c>
    </row>
    <row r="154" spans="9:11" ht="21">
      <c r="I154" s="63" t="s">
        <v>363</v>
      </c>
      <c r="J154" s="58" t="s">
        <v>376</v>
      </c>
      <c r="K154" s="59" t="s">
        <v>364</v>
      </c>
    </row>
    <row r="155" spans="9:11" ht="21.6" thickBot="1">
      <c r="I155" s="64" t="s">
        <v>363</v>
      </c>
      <c r="J155" s="60" t="s">
        <v>377</v>
      </c>
      <c r="K155" s="61" t="s">
        <v>258</v>
      </c>
    </row>
    <row r="156" spans="9:11" ht="21">
      <c r="I156" s="62" t="s">
        <v>378</v>
      </c>
      <c r="J156" s="56" t="s">
        <v>380</v>
      </c>
      <c r="K156" s="57" t="s">
        <v>261</v>
      </c>
    </row>
    <row r="157" spans="9:11" ht="21">
      <c r="I157" s="63" t="s">
        <v>378</v>
      </c>
      <c r="J157" s="58" t="s">
        <v>381</v>
      </c>
      <c r="K157" s="59" t="s">
        <v>262</v>
      </c>
    </row>
    <row r="158" spans="9:11" ht="21">
      <c r="I158" s="63" t="s">
        <v>378</v>
      </c>
      <c r="J158" s="58" t="s">
        <v>382</v>
      </c>
      <c r="K158" s="59" t="s">
        <v>263</v>
      </c>
    </row>
    <row r="159" spans="9:11" ht="21">
      <c r="I159" s="63" t="s">
        <v>378</v>
      </c>
      <c r="J159" s="58" t="s">
        <v>383</v>
      </c>
      <c r="K159" s="59" t="s">
        <v>264</v>
      </c>
    </row>
    <row r="160" spans="9:11" ht="21">
      <c r="I160" s="63" t="s">
        <v>378</v>
      </c>
      <c r="J160" s="58" t="s">
        <v>384</v>
      </c>
      <c r="K160" s="59" t="s">
        <v>265</v>
      </c>
    </row>
    <row r="161" spans="9:11" ht="21">
      <c r="I161" s="63" t="s">
        <v>378</v>
      </c>
      <c r="J161" s="58" t="s">
        <v>385</v>
      </c>
      <c r="K161" s="59" t="s">
        <v>266</v>
      </c>
    </row>
    <row r="162" spans="9:11" ht="21">
      <c r="I162" s="63" t="s">
        <v>378</v>
      </c>
      <c r="J162" s="58" t="s">
        <v>386</v>
      </c>
      <c r="K162" s="59" t="s">
        <v>267</v>
      </c>
    </row>
    <row r="163" spans="9:11" ht="21">
      <c r="I163" s="63" t="s">
        <v>378</v>
      </c>
      <c r="J163" s="58" t="s">
        <v>387</v>
      </c>
      <c r="K163" s="59" t="s">
        <v>268</v>
      </c>
    </row>
    <row r="164" spans="9:11" ht="21">
      <c r="I164" s="63" t="s">
        <v>378</v>
      </c>
      <c r="J164" s="58" t="s">
        <v>388</v>
      </c>
      <c r="K164" s="59" t="s">
        <v>269</v>
      </c>
    </row>
    <row r="165" spans="9:11" ht="21">
      <c r="I165" s="63" t="s">
        <v>378</v>
      </c>
      <c r="J165" s="58" t="s">
        <v>389</v>
      </c>
      <c r="K165" s="59" t="s">
        <v>270</v>
      </c>
    </row>
    <row r="166" spans="9:11" ht="21">
      <c r="I166" s="63" t="s">
        <v>378</v>
      </c>
      <c r="J166" s="58" t="s">
        <v>390</v>
      </c>
      <c r="K166" s="59" t="s">
        <v>379</v>
      </c>
    </row>
    <row r="167" spans="9:11" ht="21.6" thickBot="1">
      <c r="I167" s="63" t="s">
        <v>378</v>
      </c>
      <c r="J167" s="68" t="s">
        <v>391</v>
      </c>
      <c r="K167" s="69" t="s">
        <v>271</v>
      </c>
    </row>
    <row r="168" spans="9:11" ht="21">
      <c r="I168" s="62" t="s">
        <v>392</v>
      </c>
      <c r="J168" s="65" t="s">
        <v>394</v>
      </c>
      <c r="K168" s="57" t="s">
        <v>284</v>
      </c>
    </row>
    <row r="169" spans="9:11" ht="21">
      <c r="I169" s="63" t="s">
        <v>392</v>
      </c>
      <c r="J169" s="66" t="s">
        <v>395</v>
      </c>
      <c r="K169" s="59" t="s">
        <v>285</v>
      </c>
    </row>
    <row r="170" spans="9:11" ht="21">
      <c r="I170" s="63" t="s">
        <v>392</v>
      </c>
      <c r="J170" s="66" t="s">
        <v>396</v>
      </c>
      <c r="K170" s="59" t="s">
        <v>286</v>
      </c>
    </row>
    <row r="171" spans="9:11" ht="21">
      <c r="I171" s="63" t="s">
        <v>392</v>
      </c>
      <c r="J171" s="66" t="s">
        <v>397</v>
      </c>
      <c r="K171" s="59" t="s">
        <v>287</v>
      </c>
    </row>
    <row r="172" spans="9:11" ht="21">
      <c r="I172" s="63" t="s">
        <v>392</v>
      </c>
      <c r="J172" s="66" t="s">
        <v>398</v>
      </c>
      <c r="K172" s="59" t="s">
        <v>288</v>
      </c>
    </row>
    <row r="173" spans="9:11" ht="21">
      <c r="I173" s="63" t="s">
        <v>392</v>
      </c>
      <c r="J173" s="66" t="s">
        <v>399</v>
      </c>
      <c r="K173" s="59" t="s">
        <v>289</v>
      </c>
    </row>
    <row r="174" spans="9:11" ht="21">
      <c r="I174" s="63" t="s">
        <v>392</v>
      </c>
      <c r="J174" s="66" t="s">
        <v>400</v>
      </c>
      <c r="K174" s="59" t="s">
        <v>290</v>
      </c>
    </row>
    <row r="175" spans="9:11" ht="21">
      <c r="I175" s="63" t="s">
        <v>392</v>
      </c>
      <c r="J175" s="66" t="s">
        <v>401</v>
      </c>
      <c r="K175" s="59" t="s">
        <v>291</v>
      </c>
    </row>
    <row r="176" spans="9:11" ht="21">
      <c r="I176" s="63" t="s">
        <v>392</v>
      </c>
      <c r="J176" s="66" t="s">
        <v>402</v>
      </c>
      <c r="K176" s="59" t="s">
        <v>292</v>
      </c>
    </row>
    <row r="177" spans="9:11" ht="21">
      <c r="I177" s="63" t="s">
        <v>392</v>
      </c>
      <c r="J177" s="66" t="s">
        <v>403</v>
      </c>
      <c r="K177" s="59" t="s">
        <v>293</v>
      </c>
    </row>
    <row r="178" spans="9:11" ht="21">
      <c r="I178" s="63" t="s">
        <v>392</v>
      </c>
      <c r="J178" s="66" t="s">
        <v>404</v>
      </c>
      <c r="K178" s="59" t="s">
        <v>393</v>
      </c>
    </row>
    <row r="179" spans="9:11" ht="21.6" thickBot="1">
      <c r="I179" s="64" t="s">
        <v>392</v>
      </c>
      <c r="J179" s="67" t="s">
        <v>405</v>
      </c>
      <c r="K179" s="61" t="s">
        <v>294</v>
      </c>
    </row>
    <row r="180" spans="9:11" ht="21">
      <c r="I180" s="62" t="s">
        <v>406</v>
      </c>
      <c r="J180" s="65" t="s">
        <v>408</v>
      </c>
      <c r="K180" s="57" t="s">
        <v>308</v>
      </c>
    </row>
    <row r="181" spans="9:11" ht="21">
      <c r="I181" s="63" t="s">
        <v>406</v>
      </c>
      <c r="J181" s="66" t="s">
        <v>409</v>
      </c>
      <c r="K181" s="59" t="s">
        <v>309</v>
      </c>
    </row>
    <row r="182" spans="9:11" ht="21">
      <c r="I182" s="63" t="s">
        <v>406</v>
      </c>
      <c r="J182" s="66" t="s">
        <v>410</v>
      </c>
      <c r="K182" s="59" t="s">
        <v>310</v>
      </c>
    </row>
    <row r="183" spans="9:11" ht="21">
      <c r="I183" s="63" t="s">
        <v>406</v>
      </c>
      <c r="J183" s="66" t="s">
        <v>411</v>
      </c>
      <c r="K183" s="59" t="s">
        <v>311</v>
      </c>
    </row>
    <row r="184" spans="9:11" ht="21">
      <c r="I184" s="63" t="s">
        <v>406</v>
      </c>
      <c r="J184" s="66" t="s">
        <v>412</v>
      </c>
      <c r="K184" s="59" t="s">
        <v>312</v>
      </c>
    </row>
    <row r="185" spans="9:11" ht="21">
      <c r="I185" s="63" t="s">
        <v>406</v>
      </c>
      <c r="J185" s="66" t="s">
        <v>413</v>
      </c>
      <c r="K185" s="59" t="s">
        <v>313</v>
      </c>
    </row>
    <row r="186" spans="9:11" ht="21">
      <c r="I186" s="63" t="s">
        <v>406</v>
      </c>
      <c r="J186" s="66" t="s">
        <v>414</v>
      </c>
      <c r="K186" s="59" t="s">
        <v>314</v>
      </c>
    </row>
    <row r="187" spans="9:11" ht="21">
      <c r="I187" s="63" t="s">
        <v>406</v>
      </c>
      <c r="J187" s="66" t="s">
        <v>415</v>
      </c>
      <c r="K187" s="59" t="s">
        <v>315</v>
      </c>
    </row>
    <row r="188" spans="9:11" ht="21">
      <c r="I188" s="63" t="s">
        <v>406</v>
      </c>
      <c r="J188" s="66" t="s">
        <v>416</v>
      </c>
      <c r="K188" s="59" t="s">
        <v>316</v>
      </c>
    </row>
    <row r="189" spans="9:11" ht="21">
      <c r="I189" s="63" t="s">
        <v>406</v>
      </c>
      <c r="J189" s="66" t="s">
        <v>417</v>
      </c>
      <c r="K189" s="59" t="s">
        <v>317</v>
      </c>
    </row>
    <row r="190" spans="9:11" ht="21">
      <c r="I190" s="63" t="s">
        <v>406</v>
      </c>
      <c r="J190" s="66" t="s">
        <v>418</v>
      </c>
      <c r="K190" s="59" t="s">
        <v>407</v>
      </c>
    </row>
    <row r="191" spans="9:11" ht="21.6" thickBot="1">
      <c r="I191" s="64" t="s">
        <v>406</v>
      </c>
      <c r="J191" s="67" t="s">
        <v>419</v>
      </c>
      <c r="K191" s="61" t="s">
        <v>318</v>
      </c>
    </row>
    <row r="192" spans="9:11" ht="21">
      <c r="I192" s="62" t="s">
        <v>420</v>
      </c>
      <c r="J192" s="65" t="s">
        <v>421</v>
      </c>
      <c r="K192" s="57" t="s">
        <v>328</v>
      </c>
    </row>
    <row r="193" spans="9:11" ht="21">
      <c r="I193" s="63" t="s">
        <v>420</v>
      </c>
      <c r="J193" s="66" t="s">
        <v>422</v>
      </c>
      <c r="K193" s="59" t="s">
        <v>329</v>
      </c>
    </row>
    <row r="194" spans="9:11" ht="21">
      <c r="I194" s="63" t="s">
        <v>420</v>
      </c>
      <c r="J194" s="66" t="s">
        <v>423</v>
      </c>
      <c r="K194" s="59" t="s">
        <v>330</v>
      </c>
    </row>
    <row r="195" spans="9:11" ht="21">
      <c r="I195" s="63" t="s">
        <v>420</v>
      </c>
      <c r="J195" s="66" t="s">
        <v>424</v>
      </c>
      <c r="K195" s="59" t="s">
        <v>331</v>
      </c>
    </row>
    <row r="196" spans="9:11" ht="21">
      <c r="I196" s="63" t="s">
        <v>420</v>
      </c>
      <c r="J196" s="66" t="s">
        <v>425</v>
      </c>
      <c r="K196" s="59" t="s">
        <v>332</v>
      </c>
    </row>
    <row r="197" spans="9:11" ht="21">
      <c r="I197" s="63" t="s">
        <v>420</v>
      </c>
      <c r="J197" s="66" t="s">
        <v>426</v>
      </c>
      <c r="K197" s="59" t="s">
        <v>333</v>
      </c>
    </row>
    <row r="198" spans="9:11" ht="21">
      <c r="I198" s="63" t="s">
        <v>420</v>
      </c>
      <c r="J198" s="66" t="s">
        <v>427</v>
      </c>
      <c r="K198" s="59" t="s">
        <v>334</v>
      </c>
    </row>
    <row r="199" spans="9:11" ht="21">
      <c r="I199" s="63" t="s">
        <v>420</v>
      </c>
      <c r="J199" s="66" t="s">
        <v>428</v>
      </c>
      <c r="K199" s="59" t="s">
        <v>335</v>
      </c>
    </row>
    <row r="200" spans="9:11" ht="21">
      <c r="I200" s="63" t="s">
        <v>420</v>
      </c>
      <c r="J200" s="66" t="s">
        <v>429</v>
      </c>
      <c r="K200" s="59" t="s">
        <v>336</v>
      </c>
    </row>
    <row r="201" spans="9:11" ht="21">
      <c r="I201" s="63" t="s">
        <v>420</v>
      </c>
      <c r="J201" s="66" t="s">
        <v>430</v>
      </c>
      <c r="K201" s="59" t="s">
        <v>337</v>
      </c>
    </row>
    <row r="202" spans="9:11" ht="21">
      <c r="I202" s="63" t="s">
        <v>420</v>
      </c>
      <c r="J202" s="66" t="s">
        <v>431</v>
      </c>
      <c r="K202" s="59" t="s">
        <v>393</v>
      </c>
    </row>
    <row r="203" spans="9:11" ht="21.6" thickBot="1">
      <c r="I203" s="63" t="s">
        <v>420</v>
      </c>
      <c r="J203" s="67" t="s">
        <v>432</v>
      </c>
      <c r="K203" s="6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22" zoomScaleNormal="100" workbookViewId="0">
      <selection activeCell="C7" sqref="C7:H7"/>
    </sheetView>
  </sheetViews>
  <sheetFormatPr defaultColWidth="9.109375" defaultRowHeight="21"/>
  <cols>
    <col min="1" max="1" width="2.88671875" style="104" customWidth="1"/>
    <col min="2" max="2" width="9.109375" style="104"/>
    <col min="3" max="6" width="6.6640625" style="104" customWidth="1"/>
    <col min="7" max="7" width="3.109375" style="104" customWidth="1"/>
    <col min="8" max="8" width="6.6640625" style="104" customWidth="1"/>
    <col min="9" max="9" width="2.6640625" style="104" customWidth="1"/>
    <col min="10" max="10" width="9" style="104" customWidth="1"/>
    <col min="11" max="11" width="9.88671875" style="104" customWidth="1"/>
    <col min="12" max="12" width="2.33203125" style="104" customWidth="1"/>
    <col min="13" max="13" width="9.33203125" style="104" customWidth="1"/>
    <col min="14" max="14" width="6.6640625" style="104" customWidth="1"/>
    <col min="15" max="567" width="0" style="104" hidden="1" customWidth="1"/>
    <col min="568" max="16384" width="9.109375" style="104"/>
  </cols>
  <sheetData>
    <row r="1" spans="2:14" ht="31.95" customHeight="1">
      <c r="B1" s="102"/>
      <c r="C1" s="103"/>
      <c r="D1" s="103"/>
      <c r="E1" s="103"/>
      <c r="F1" s="103"/>
      <c r="G1" s="103"/>
      <c r="H1" s="103"/>
      <c r="I1" s="103"/>
      <c r="J1" s="103"/>
      <c r="K1" s="148" t="s">
        <v>454</v>
      </c>
      <c r="L1" s="148"/>
      <c r="M1" s="148"/>
      <c r="N1" s="149"/>
    </row>
    <row r="2" spans="2:14" ht="25.8">
      <c r="B2" s="105"/>
      <c r="L2" s="124" t="s">
        <v>159</v>
      </c>
      <c r="M2" s="124"/>
      <c r="N2" s="42" t="s">
        <v>157</v>
      </c>
    </row>
    <row r="3" spans="2:14" ht="26.4" customHeight="1">
      <c r="B3" s="105"/>
      <c r="N3" s="106"/>
    </row>
    <row r="4" spans="2:14" ht="35.25" customHeight="1">
      <c r="B4" s="125" t="s">
        <v>195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2:14" ht="30" customHeight="1">
      <c r="B5" s="132" t="s">
        <v>8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</row>
    <row r="6" spans="2:14" ht="25.8">
      <c r="B6" s="135" t="s">
        <v>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7"/>
    </row>
    <row r="7" spans="2:14">
      <c r="B7" s="107"/>
      <c r="C7" s="147"/>
      <c r="D7" s="147"/>
      <c r="E7" s="147"/>
      <c r="F7" s="147"/>
      <c r="G7" s="147"/>
      <c r="H7" s="147"/>
      <c r="I7" s="108"/>
      <c r="J7" s="109" t="s">
        <v>164</v>
      </c>
      <c r="K7" s="97">
        <v>2568</v>
      </c>
      <c r="L7" s="110"/>
      <c r="M7" s="110" t="s">
        <v>163</v>
      </c>
      <c r="N7" s="98" t="s">
        <v>213</v>
      </c>
    </row>
    <row r="8" spans="2:14">
      <c r="B8" s="107"/>
      <c r="C8" s="138" t="s">
        <v>201</v>
      </c>
      <c r="D8" s="138"/>
      <c r="E8" s="150"/>
      <c r="F8" s="150"/>
      <c r="G8" s="150"/>
      <c r="H8" s="111" t="s">
        <v>202</v>
      </c>
      <c r="I8" s="151"/>
      <c r="J8" s="151"/>
      <c r="K8" s="151"/>
      <c r="L8" s="151"/>
      <c r="M8" s="151"/>
      <c r="N8" s="112"/>
    </row>
    <row r="9" spans="2:14">
      <c r="B9" s="107"/>
      <c r="C9" s="138" t="s">
        <v>200</v>
      </c>
      <c r="D9" s="138"/>
      <c r="E9" s="138"/>
      <c r="F9" s="166" t="s">
        <v>171</v>
      </c>
      <c r="G9" s="166"/>
      <c r="H9" s="166"/>
      <c r="I9" s="166"/>
      <c r="J9" s="166"/>
      <c r="K9" s="166"/>
      <c r="L9" s="166"/>
      <c r="M9" s="110"/>
      <c r="N9" s="112"/>
    </row>
    <row r="10" spans="2:14">
      <c r="B10" s="107"/>
      <c r="C10" s="110"/>
      <c r="D10" s="110"/>
      <c r="E10" s="138" t="s">
        <v>21</v>
      </c>
      <c r="F10" s="138"/>
      <c r="G10" s="110">
        <v>1</v>
      </c>
      <c r="H10" s="167" t="s">
        <v>175</v>
      </c>
      <c r="I10" s="167"/>
      <c r="J10" s="167"/>
      <c r="K10" s="167"/>
      <c r="L10" s="167"/>
      <c r="M10" s="110"/>
      <c r="N10" s="112"/>
    </row>
    <row r="11" spans="2:14">
      <c r="B11" s="107"/>
      <c r="C11" s="110"/>
      <c r="D11" s="110"/>
      <c r="E11" s="110"/>
      <c r="F11" s="110"/>
      <c r="G11" s="110">
        <v>2</v>
      </c>
      <c r="H11" s="167" t="s">
        <v>471</v>
      </c>
      <c r="I11" s="167"/>
      <c r="J11" s="167"/>
      <c r="K11" s="167"/>
      <c r="L11" s="167"/>
      <c r="M11" s="110"/>
      <c r="N11" s="112"/>
    </row>
    <row r="12" spans="2:14" ht="6" customHeight="1" thickBot="1">
      <c r="B12" s="105"/>
      <c r="N12" s="106"/>
    </row>
    <row r="13" spans="2:14" ht="21.6" thickBot="1">
      <c r="B13" s="113" t="s">
        <v>10</v>
      </c>
      <c r="C13" s="152" t="s">
        <v>196</v>
      </c>
      <c r="D13" s="153"/>
      <c r="E13" s="154"/>
      <c r="F13" s="161" t="s">
        <v>7</v>
      </c>
      <c r="G13" s="162"/>
      <c r="H13" s="162"/>
      <c r="I13" s="162"/>
      <c r="J13" s="162"/>
      <c r="K13" s="162"/>
      <c r="L13" s="163"/>
      <c r="M13" s="139" t="s">
        <v>0</v>
      </c>
      <c r="N13" s="140"/>
    </row>
    <row r="14" spans="2:14" ht="21.6" thickBot="1">
      <c r="B14" s="115" t="s">
        <v>11</v>
      </c>
      <c r="C14" s="155"/>
      <c r="D14" s="156"/>
      <c r="E14" s="157"/>
      <c r="F14" s="161" t="s">
        <v>197</v>
      </c>
      <c r="G14" s="162"/>
      <c r="H14" s="162"/>
      <c r="I14" s="162"/>
      <c r="J14" s="162"/>
      <c r="K14" s="162"/>
      <c r="L14" s="163"/>
      <c r="M14" s="141"/>
      <c r="N14" s="142"/>
    </row>
    <row r="15" spans="2:14" ht="21.6" thickBot="1">
      <c r="B15" s="114" t="s">
        <v>12</v>
      </c>
      <c r="C15" s="155"/>
      <c r="D15" s="156"/>
      <c r="E15" s="157"/>
      <c r="F15" s="161" t="s">
        <v>198</v>
      </c>
      <c r="G15" s="163"/>
      <c r="H15" s="161" t="s">
        <v>63</v>
      </c>
      <c r="I15" s="163"/>
      <c r="J15" s="116" t="s">
        <v>199</v>
      </c>
      <c r="K15" s="161" t="s">
        <v>67</v>
      </c>
      <c r="L15" s="163"/>
      <c r="M15" s="143"/>
      <c r="N15" s="144"/>
    </row>
    <row r="16" spans="2:14" ht="21.6" thickBot="1">
      <c r="B16" s="117">
        <f>IF(COUNTA(รายชื่อสมาชิก!D5:D29)=0,"",COUNTA(รายชื่อสมาชิก!D5:D29))</f>
        <v>22</v>
      </c>
      <c r="C16" s="158"/>
      <c r="D16" s="159"/>
      <c r="E16" s="160"/>
      <c r="F16" s="164">
        <f>สรุปผลการประเมินรวม!L30</f>
        <v>0</v>
      </c>
      <c r="G16" s="165"/>
      <c r="H16" s="164">
        <f>สรุปผลการประเมินรวม!M30</f>
        <v>0</v>
      </c>
      <c r="I16" s="165"/>
      <c r="J16" s="118">
        <f>สรุปผลการประเมินรวม!N30</f>
        <v>1</v>
      </c>
      <c r="K16" s="164">
        <f>สรุปผลการประเมินรวม!O30</f>
        <v>21</v>
      </c>
      <c r="L16" s="165"/>
      <c r="M16" s="145"/>
      <c r="N16" s="146"/>
    </row>
    <row r="17" spans="2:14" ht="7.5" customHeight="1">
      <c r="B17" s="105"/>
      <c r="N17" s="106"/>
    </row>
    <row r="18" spans="2:14" ht="6.75" customHeight="1">
      <c r="B18" s="105"/>
      <c r="N18" s="106"/>
    </row>
    <row r="19" spans="2:14" ht="19.95" customHeight="1">
      <c r="B19" s="105"/>
      <c r="E19" s="110" t="s">
        <v>13</v>
      </c>
      <c r="N19" s="106"/>
    </row>
    <row r="20" spans="2:14">
      <c r="B20" s="105"/>
      <c r="C20" s="104" t="s">
        <v>14</v>
      </c>
      <c r="N20" s="106"/>
    </row>
    <row r="21" spans="2:14">
      <c r="B21" s="105"/>
      <c r="C21" s="104" t="s">
        <v>14</v>
      </c>
      <c r="N21" s="106"/>
    </row>
    <row r="22" spans="2:14">
      <c r="B22" s="105"/>
      <c r="C22" s="104" t="s">
        <v>459</v>
      </c>
      <c r="N22" s="106"/>
    </row>
    <row r="23" spans="2:14">
      <c r="B23" s="105"/>
      <c r="N23" s="106"/>
    </row>
    <row r="24" spans="2:14" ht="26.25" customHeight="1">
      <c r="B24" s="107"/>
      <c r="D24" s="110" t="s">
        <v>15</v>
      </c>
      <c r="N24" s="106"/>
    </row>
    <row r="25" spans="2:14" ht="15.6" customHeight="1">
      <c r="B25" s="105"/>
      <c r="N25" s="106"/>
    </row>
    <row r="26" spans="2:14">
      <c r="B26" s="105"/>
      <c r="C26" s="119"/>
      <c r="E26" s="129" t="s">
        <v>20</v>
      </c>
      <c r="F26" s="129"/>
      <c r="G26" s="129"/>
      <c r="H26" s="129"/>
      <c r="I26" s="129"/>
      <c r="J26" s="129"/>
      <c r="K26" s="129"/>
      <c r="L26" s="129"/>
      <c r="M26" s="129"/>
      <c r="N26" s="106"/>
    </row>
    <row r="27" spans="2:14" ht="21.75" customHeight="1">
      <c r="B27" s="105"/>
      <c r="E27" s="131" t="s">
        <v>460</v>
      </c>
      <c r="F27" s="131"/>
      <c r="G27" s="131"/>
      <c r="H27" s="131"/>
      <c r="I27" s="131"/>
      <c r="J27" s="131"/>
      <c r="N27" s="106"/>
    </row>
    <row r="28" spans="2:14" ht="24.6" customHeight="1">
      <c r="B28" s="105"/>
      <c r="E28" s="119" t="s">
        <v>16</v>
      </c>
      <c r="F28" s="104" t="s">
        <v>17</v>
      </c>
      <c r="H28" s="119" t="s">
        <v>16</v>
      </c>
      <c r="I28" s="104" t="s">
        <v>18</v>
      </c>
      <c r="N28" s="106"/>
    </row>
    <row r="29" spans="2:14" ht="28.2" customHeight="1">
      <c r="B29" s="105"/>
      <c r="C29" s="119"/>
      <c r="E29" s="129" t="s">
        <v>194</v>
      </c>
      <c r="F29" s="129"/>
      <c r="G29" s="129"/>
      <c r="H29" s="129"/>
      <c r="I29" s="129"/>
      <c r="J29" s="129"/>
      <c r="N29" s="106"/>
    </row>
    <row r="30" spans="2:14">
      <c r="B30" s="105"/>
      <c r="E30" s="131" t="s">
        <v>455</v>
      </c>
      <c r="F30" s="131"/>
      <c r="G30" s="131"/>
      <c r="H30" s="131"/>
      <c r="I30" s="131"/>
      <c r="J30" s="131"/>
      <c r="N30" s="106"/>
    </row>
    <row r="31" spans="2:14">
      <c r="B31" s="105"/>
      <c r="D31" s="130" t="s">
        <v>458</v>
      </c>
      <c r="E31" s="130"/>
      <c r="F31" s="130"/>
      <c r="G31" s="130"/>
      <c r="H31" s="130"/>
      <c r="I31" s="130"/>
      <c r="J31" s="130"/>
      <c r="K31" s="130"/>
      <c r="L31" s="130"/>
      <c r="N31" s="106"/>
    </row>
    <row r="32" spans="2:14" ht="21.6" thickBot="1">
      <c r="B32" s="120"/>
      <c r="C32" s="121"/>
      <c r="D32" s="122"/>
      <c r="E32" s="128" t="s">
        <v>472</v>
      </c>
      <c r="F32" s="128"/>
      <c r="G32" s="128"/>
      <c r="H32" s="128"/>
      <c r="I32" s="128"/>
      <c r="J32" s="128"/>
      <c r="K32" s="122"/>
      <c r="L32" s="122"/>
      <c r="M32" s="122"/>
      <c r="N32" s="123"/>
    </row>
  </sheetData>
  <sheetProtection algorithmName="SHA-512" hashValue="26aNeqN+jP/EM98rafxOqnoeswqzOV7goi0fLvcBSNIAiuBuET5QAKn2an4dl/k17DIToHJjSW5JhFoIfolAVA==" saltValue="uMLMvx06SOkO7Bv9lnBDEA==" spinCount="100000" sheet="1" selectLockedCells="1"/>
  <mergeCells count="31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25" zoomScaleNormal="96" workbookViewId="0">
      <selection activeCell="D10" sqref="D10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68" t="s">
        <v>158</v>
      </c>
      <c r="B2" s="169"/>
      <c r="C2" s="169"/>
      <c r="D2" s="169"/>
      <c r="E2" s="170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ม.1  </v>
      </c>
      <c r="C5" s="33">
        <f>IF(D5="","",1)</f>
        <v>1</v>
      </c>
      <c r="D5" s="99" t="s">
        <v>473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ม.1  </v>
      </c>
      <c r="C6" s="33">
        <f>IF(D6="","",IF(A5="","",A5+1))</f>
        <v>2</v>
      </c>
      <c r="D6" s="99" t="s">
        <v>474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ม.1  </v>
      </c>
      <c r="C7" s="33">
        <f t="shared" ref="C7:C29" si="1">IF(D7="","",IF(A6="","",A6+1))</f>
        <v>3</v>
      </c>
      <c r="D7" s="99" t="s">
        <v>475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ม.1  </v>
      </c>
      <c r="C8" s="33">
        <f t="shared" si="1"/>
        <v>4</v>
      </c>
      <c r="D8" s="99" t="s">
        <v>476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ม.1  </v>
      </c>
      <c r="C9" s="33">
        <f t="shared" si="1"/>
        <v>5</v>
      </c>
      <c r="D9" s="99" t="s">
        <v>477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ม.1  </v>
      </c>
      <c r="C10" s="33">
        <f t="shared" si="1"/>
        <v>6</v>
      </c>
      <c r="D10" s="99" t="s">
        <v>478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ม.1  </v>
      </c>
      <c r="C11" s="33">
        <f t="shared" si="1"/>
        <v>7</v>
      </c>
      <c r="D11" s="99" t="s">
        <v>479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ม.1  </v>
      </c>
      <c r="C12" s="33">
        <f t="shared" si="1"/>
        <v>8</v>
      </c>
      <c r="D12" s="99" t="s">
        <v>480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ม.1  </v>
      </c>
      <c r="C13" s="33">
        <f t="shared" si="1"/>
        <v>9</v>
      </c>
      <c r="D13" s="99" t="s">
        <v>481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ม.1  </v>
      </c>
      <c r="C14" s="33">
        <f t="shared" si="1"/>
        <v>10</v>
      </c>
      <c r="D14" s="99" t="s">
        <v>482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ม.1  </v>
      </c>
      <c r="C15" s="33">
        <f t="shared" si="1"/>
        <v>11</v>
      </c>
      <c r="D15" s="99" t="s">
        <v>483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ม.1  </v>
      </c>
      <c r="C16" s="33">
        <f t="shared" si="1"/>
        <v>12</v>
      </c>
      <c r="D16" s="99" t="s">
        <v>484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ม.1  </v>
      </c>
      <c r="C17" s="33">
        <f t="shared" si="1"/>
        <v>13</v>
      </c>
      <c r="D17" s="99" t="s">
        <v>485</v>
      </c>
      <c r="E17" s="40"/>
    </row>
    <row r="18" spans="1:5" ht="21" customHeight="1">
      <c r="A18" s="29">
        <f t="shared" si="0"/>
        <v>14</v>
      </c>
      <c r="B18" s="31" t="str">
        <f>IF(D18="","",IF(A18="","",ปก!$N$2&amp; "  "))</f>
        <v xml:space="preserve">ม.1  </v>
      </c>
      <c r="C18" s="33">
        <f t="shared" si="1"/>
        <v>14</v>
      </c>
      <c r="D18" s="99" t="s">
        <v>486</v>
      </c>
      <c r="E18" s="40"/>
    </row>
    <row r="19" spans="1:5" ht="21" customHeight="1">
      <c r="A19" s="29">
        <f t="shared" si="0"/>
        <v>15</v>
      </c>
      <c r="B19" s="31" t="str">
        <f>IF(D19="","",IF(A19="","",ปก!$N$2&amp; "  "))</f>
        <v xml:space="preserve">ม.1  </v>
      </c>
      <c r="C19" s="33">
        <f t="shared" si="1"/>
        <v>15</v>
      </c>
      <c r="D19" s="101" t="s">
        <v>487</v>
      </c>
      <c r="E19" s="40"/>
    </row>
    <row r="20" spans="1:5" ht="21" customHeight="1">
      <c r="A20" s="29">
        <f t="shared" si="0"/>
        <v>16</v>
      </c>
      <c r="B20" s="31" t="str">
        <f>IF(D20="","",IF(A20="","",ปก!$N$2&amp; "  "))</f>
        <v xml:space="preserve">ม.1  </v>
      </c>
      <c r="C20" s="33">
        <f t="shared" si="1"/>
        <v>16</v>
      </c>
      <c r="D20" s="101" t="s">
        <v>488</v>
      </c>
      <c r="E20" s="40"/>
    </row>
    <row r="21" spans="1:5" ht="21" customHeight="1">
      <c r="A21" s="29">
        <f t="shared" si="0"/>
        <v>17</v>
      </c>
      <c r="B21" s="31" t="str">
        <f>IF(D21="","",IF(A21="","",ปก!$N$2&amp; "  "))</f>
        <v xml:space="preserve">ม.1  </v>
      </c>
      <c r="C21" s="33">
        <f t="shared" si="1"/>
        <v>17</v>
      </c>
      <c r="D21" s="101" t="s">
        <v>489</v>
      </c>
      <c r="E21" s="40"/>
    </row>
    <row r="22" spans="1:5" ht="21" customHeight="1">
      <c r="A22" s="29">
        <f t="shared" si="0"/>
        <v>18</v>
      </c>
      <c r="B22" s="31" t="str">
        <f>IF(D22="","",IF(A22="","",ปก!$N$2&amp; "  "))</f>
        <v xml:space="preserve">ม.1  </v>
      </c>
      <c r="C22" s="33">
        <f t="shared" si="1"/>
        <v>18</v>
      </c>
      <c r="D22" s="101" t="s">
        <v>490</v>
      </c>
      <c r="E22" s="40"/>
    </row>
    <row r="23" spans="1:5" ht="21" customHeight="1">
      <c r="A23" s="29">
        <f t="shared" si="0"/>
        <v>19</v>
      </c>
      <c r="B23" s="31" t="str">
        <f>IF(D23="","",IF(A23="","",ปก!$N$2&amp; "  "))</f>
        <v xml:space="preserve">ม.1  </v>
      </c>
      <c r="C23" s="33">
        <f t="shared" si="1"/>
        <v>19</v>
      </c>
      <c r="D23" s="100" t="s">
        <v>491</v>
      </c>
      <c r="E23" s="40"/>
    </row>
    <row r="24" spans="1:5" ht="21" customHeight="1">
      <c r="A24" s="29">
        <f t="shared" si="0"/>
        <v>20</v>
      </c>
      <c r="B24" s="31" t="str">
        <f>IF(D24="","",IF(A24="","",ปก!$N$2&amp; "  "))</f>
        <v xml:space="preserve">ม.1  </v>
      </c>
      <c r="C24" s="33">
        <f t="shared" si="1"/>
        <v>20</v>
      </c>
      <c r="D24" s="100" t="s">
        <v>492</v>
      </c>
      <c r="E24" s="40"/>
    </row>
    <row r="25" spans="1:5" ht="21" customHeight="1">
      <c r="A25" s="29">
        <f t="shared" si="0"/>
        <v>21</v>
      </c>
      <c r="B25" s="31" t="str">
        <f>IF(D25="","",IF(A25="","",ปก!$N$2&amp; "  "))</f>
        <v xml:space="preserve">ม.1  </v>
      </c>
      <c r="C25" s="33">
        <f t="shared" si="1"/>
        <v>21</v>
      </c>
      <c r="D25" s="1" t="s">
        <v>493</v>
      </c>
      <c r="E25" s="40"/>
    </row>
    <row r="26" spans="1:5" ht="21" customHeight="1">
      <c r="A26" s="29">
        <f t="shared" si="0"/>
        <v>22</v>
      </c>
      <c r="B26" s="31" t="str">
        <f>IF(D26="","",IF(A26="","",ปก!$N$2&amp; "  "))</f>
        <v xml:space="preserve">ม.1  </v>
      </c>
      <c r="C26" s="33">
        <f>IF(D26="","",IF(A25="","",A25+1))</f>
        <v>22</v>
      </c>
      <c r="D26" s="1" t="s">
        <v>494</v>
      </c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22</v>
      </c>
      <c r="D31" s="22"/>
      <c r="E31" s="23" t="s">
        <v>162</v>
      </c>
    </row>
    <row r="32" spans="1:5">
      <c r="A32" s="24"/>
      <c r="D32" s="78" t="str">
        <f>IF(ปก!H10="","","( " &amp; ปก!H10 &amp; " )")</f>
        <v>( นายกานต์  สุขกลาง )</v>
      </c>
      <c r="E32" s="25"/>
    </row>
    <row r="33" spans="1:5" ht="12" customHeight="1">
      <c r="A33" s="24"/>
      <c r="E33" s="25"/>
    </row>
    <row r="34" spans="1:5">
      <c r="A34" s="24"/>
      <c r="C34" s="13" t="s">
        <v>22</v>
      </c>
      <c r="D34" s="12"/>
      <c r="E34" s="25" t="s">
        <v>162</v>
      </c>
    </row>
    <row r="35" spans="1:5" ht="25.2" thickBot="1">
      <c r="A35" s="26"/>
      <c r="B35" s="27"/>
      <c r="C35" s="27"/>
      <c r="D35" s="14" t="str">
        <f>IF(ปก!H11="","","( " &amp; ปก!H11 &amp; " )")</f>
        <v>( นางสาวบัวบุษกร รักษา )</v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zoomScaleNormal="100" workbookViewId="0">
      <selection activeCell="D3" sqref="D3:W28"/>
    </sheetView>
  </sheetViews>
  <sheetFormatPr defaultColWidth="9.109375" defaultRowHeight="21"/>
  <cols>
    <col min="1" max="1" width="4.6640625" style="228" customWidth="1"/>
    <col min="2" max="2" width="12.6640625" style="228" customWidth="1"/>
    <col min="3" max="3" width="10.88671875" style="228" customWidth="1"/>
    <col min="4" max="23" width="3" style="228" customWidth="1"/>
    <col min="24" max="24" width="7" style="228" customWidth="1"/>
    <col min="25" max="16384" width="9.109375" style="228"/>
  </cols>
  <sheetData>
    <row r="1" spans="1:24">
      <c r="A1" s="225"/>
      <c r="B1" s="226" t="s">
        <v>441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7" t="str">
        <f>IF(ปก!$C$7="","",(ปก!C7))</f>
        <v/>
      </c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21.6" thickBot="1">
      <c r="A2" s="229" t="s">
        <v>443</v>
      </c>
      <c r="B2" s="229"/>
      <c r="C2" s="230" t="s">
        <v>21</v>
      </c>
      <c r="D2" s="229" t="str">
        <f>ปก!H10</f>
        <v>นายกานต์  สุขกลาง</v>
      </c>
      <c r="E2" s="229"/>
      <c r="F2" s="229"/>
      <c r="G2" s="229"/>
      <c r="H2" s="229"/>
      <c r="I2" s="229"/>
      <c r="J2" s="229"/>
      <c r="K2" s="229"/>
      <c r="L2" s="229" t="str">
        <f>ปก!H11</f>
        <v>นางสาวบัวบุษกร รักษา</v>
      </c>
      <c r="M2" s="229"/>
      <c r="N2" s="229"/>
      <c r="O2" s="229"/>
      <c r="P2" s="229"/>
      <c r="Q2" s="229"/>
      <c r="R2" s="229"/>
      <c r="S2" s="229"/>
      <c r="T2" s="229" t="str">
        <f>ปก!F9</f>
        <v>ชั้นมัธยมศึกษาปีที่ 1</v>
      </c>
      <c r="U2" s="229"/>
      <c r="V2" s="229"/>
      <c r="W2" s="229"/>
      <c r="X2" s="229"/>
    </row>
    <row r="3" spans="1:24" ht="21.6" thickBot="1">
      <c r="A3" s="231" t="s">
        <v>1</v>
      </c>
      <c r="B3" s="232" t="s">
        <v>433</v>
      </c>
      <c r="C3" s="233"/>
      <c r="D3" s="260" t="s">
        <v>434</v>
      </c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2"/>
      <c r="X3" s="237" t="s">
        <v>435</v>
      </c>
    </row>
    <row r="4" spans="1:24" ht="95.25" customHeight="1" thickBot="1">
      <c r="A4" s="238"/>
      <c r="B4" s="239"/>
      <c r="C4" s="240"/>
      <c r="D4" s="263" t="s">
        <v>436</v>
      </c>
      <c r="E4" s="264"/>
      <c r="F4" s="264"/>
      <c r="G4" s="265"/>
      <c r="H4" s="263" t="s">
        <v>437</v>
      </c>
      <c r="I4" s="264"/>
      <c r="J4" s="264"/>
      <c r="K4" s="265"/>
      <c r="L4" s="263" t="s">
        <v>438</v>
      </c>
      <c r="M4" s="264"/>
      <c r="N4" s="264"/>
      <c r="O4" s="265"/>
      <c r="P4" s="263" t="s">
        <v>439</v>
      </c>
      <c r="Q4" s="264"/>
      <c r="R4" s="264"/>
      <c r="S4" s="265"/>
      <c r="T4" s="263" t="s">
        <v>440</v>
      </c>
      <c r="U4" s="264"/>
      <c r="V4" s="264"/>
      <c r="W4" s="265"/>
      <c r="X4" s="241"/>
    </row>
    <row r="5" spans="1:24" ht="21.6" thickBot="1">
      <c r="A5" s="238"/>
      <c r="B5" s="239"/>
      <c r="C5" s="240"/>
      <c r="D5" s="260">
        <v>20</v>
      </c>
      <c r="E5" s="261"/>
      <c r="F5" s="261"/>
      <c r="G5" s="262"/>
      <c r="H5" s="260">
        <v>20</v>
      </c>
      <c r="I5" s="261"/>
      <c r="J5" s="261"/>
      <c r="K5" s="262"/>
      <c r="L5" s="260">
        <v>20</v>
      </c>
      <c r="M5" s="261"/>
      <c r="N5" s="261"/>
      <c r="O5" s="262"/>
      <c r="P5" s="260">
        <v>20</v>
      </c>
      <c r="Q5" s="261"/>
      <c r="R5" s="261"/>
      <c r="S5" s="262"/>
      <c r="T5" s="260">
        <v>20</v>
      </c>
      <c r="U5" s="261"/>
      <c r="V5" s="261"/>
      <c r="W5" s="262"/>
      <c r="X5" s="242">
        <v>100</v>
      </c>
    </row>
    <row r="6" spans="1:24">
      <c r="A6" s="243" t="str">
        <f>IF(รายชื่อสมาชิก!A5="","",รายชื่อสมาชิก!A5&amp; "  " )</f>
        <v xml:space="preserve">1  </v>
      </c>
      <c r="B6" s="244" t="str">
        <f>IF(รายชื่อสมาชิก!D5="","",รายชื่อสมาชิก!D5&amp; "  " )</f>
        <v xml:space="preserve">เด็กชายณพรรณพ อุตพันธ์  </v>
      </c>
      <c r="C6" s="245"/>
      <c r="D6" s="181">
        <v>10</v>
      </c>
      <c r="E6" s="182"/>
      <c r="F6" s="182"/>
      <c r="G6" s="183"/>
      <c r="H6" s="181">
        <v>11</v>
      </c>
      <c r="I6" s="182"/>
      <c r="J6" s="182"/>
      <c r="K6" s="183"/>
      <c r="L6" s="181">
        <v>11</v>
      </c>
      <c r="M6" s="182"/>
      <c r="N6" s="182"/>
      <c r="O6" s="183"/>
      <c r="P6" s="181">
        <v>11</v>
      </c>
      <c r="Q6" s="182"/>
      <c r="R6" s="182"/>
      <c r="S6" s="183"/>
      <c r="T6" s="181">
        <v>20</v>
      </c>
      <c r="U6" s="182"/>
      <c r="V6" s="182"/>
      <c r="W6" s="183"/>
      <c r="X6" s="249">
        <f>IF($B6="","",(SUM(D6:W6)))</f>
        <v>63</v>
      </c>
    </row>
    <row r="7" spans="1:24">
      <c r="A7" s="250" t="str">
        <f>IF(รายชื่อสมาชิก!A6="","",รายชื่อสมาชิก!A6&amp; "  " )</f>
        <v xml:space="preserve">2  </v>
      </c>
      <c r="B7" s="251" t="str">
        <f>IF(รายชื่อสมาชิก!D6="","",รายชื่อสมาชิก!D6&amp; "  " )</f>
        <v xml:space="preserve">เด็กหญิงสุรพิชญ์ คำดี  </v>
      </c>
      <c r="C7" s="252"/>
      <c r="D7" s="173"/>
      <c r="E7" s="174"/>
      <c r="F7" s="174"/>
      <c r="G7" s="175"/>
      <c r="H7" s="173"/>
      <c r="I7" s="174"/>
      <c r="J7" s="174"/>
      <c r="K7" s="175"/>
      <c r="L7" s="173"/>
      <c r="M7" s="174"/>
      <c r="N7" s="174"/>
      <c r="O7" s="175"/>
      <c r="P7" s="173"/>
      <c r="Q7" s="174"/>
      <c r="R7" s="174"/>
      <c r="S7" s="175"/>
      <c r="T7" s="173"/>
      <c r="U7" s="174"/>
      <c r="V7" s="174"/>
      <c r="W7" s="175"/>
      <c r="X7" s="256">
        <f>IF($B7="","",(SUM(D7:W7)))</f>
        <v>0</v>
      </c>
    </row>
    <row r="8" spans="1:24">
      <c r="A8" s="250" t="str">
        <f>IF(รายชื่อสมาชิก!A7="","",รายชื่อสมาชิก!A7&amp; "  " )</f>
        <v xml:space="preserve">3  </v>
      </c>
      <c r="B8" s="251" t="str">
        <f>IF(รายชื่อสมาชิก!D7="","",รายชื่อสมาชิก!D7&amp; "  " )</f>
        <v xml:space="preserve">เด็กหญิงภคมน  มาโต  </v>
      </c>
      <c r="C8" s="252"/>
      <c r="D8" s="173"/>
      <c r="E8" s="174"/>
      <c r="F8" s="174"/>
      <c r="G8" s="175"/>
      <c r="H8" s="173"/>
      <c r="I8" s="174"/>
      <c r="J8" s="174"/>
      <c r="K8" s="175"/>
      <c r="L8" s="173"/>
      <c r="M8" s="174"/>
      <c r="N8" s="174"/>
      <c r="O8" s="175"/>
      <c r="P8" s="173"/>
      <c r="Q8" s="174"/>
      <c r="R8" s="174"/>
      <c r="S8" s="175"/>
      <c r="T8" s="173"/>
      <c r="U8" s="174"/>
      <c r="V8" s="174"/>
      <c r="W8" s="175"/>
      <c r="X8" s="256">
        <f t="shared" ref="X8:X28" si="0">IF($B8="","",(SUM(D8:W8)))</f>
        <v>0</v>
      </c>
    </row>
    <row r="9" spans="1:24">
      <c r="A9" s="250" t="str">
        <f>IF(รายชื่อสมาชิก!A8="","",รายชื่อสมาชิก!A8&amp; "  " )</f>
        <v xml:space="preserve">4  </v>
      </c>
      <c r="B9" s="251" t="str">
        <f>IF(รายชื่อสมาชิก!D8="","",รายชื่อสมาชิก!D8&amp; "  " )</f>
        <v xml:space="preserve">เด็กหญิงจินดารัตน์ ทับทอง  </v>
      </c>
      <c r="C9" s="252"/>
      <c r="D9" s="173"/>
      <c r="E9" s="174"/>
      <c r="F9" s="174"/>
      <c r="G9" s="175"/>
      <c r="H9" s="173"/>
      <c r="I9" s="174"/>
      <c r="J9" s="174"/>
      <c r="K9" s="175"/>
      <c r="L9" s="173"/>
      <c r="M9" s="174"/>
      <c r="N9" s="174"/>
      <c r="O9" s="175"/>
      <c r="P9" s="173"/>
      <c r="Q9" s="174"/>
      <c r="R9" s="174"/>
      <c r="S9" s="175"/>
      <c r="T9" s="173"/>
      <c r="U9" s="174"/>
      <c r="V9" s="174"/>
      <c r="W9" s="175"/>
      <c r="X9" s="256">
        <f t="shared" si="0"/>
        <v>0</v>
      </c>
    </row>
    <row r="10" spans="1:24">
      <c r="A10" s="250" t="str">
        <f>IF(รายชื่อสมาชิก!A9="","",รายชื่อสมาชิก!A9&amp; "  " )</f>
        <v xml:space="preserve">5  </v>
      </c>
      <c r="B10" s="251" t="str">
        <f>IF(รายชื่อสมาชิก!D9="","",รายชื่อสมาชิก!D9&amp; "  " )</f>
        <v xml:space="preserve">เด็กชายวีระ  ชมครุฑ  </v>
      </c>
      <c r="C10" s="252"/>
      <c r="D10" s="173"/>
      <c r="E10" s="174"/>
      <c r="F10" s="174"/>
      <c r="G10" s="175"/>
      <c r="H10" s="173"/>
      <c r="I10" s="174"/>
      <c r="J10" s="174"/>
      <c r="K10" s="175"/>
      <c r="L10" s="173"/>
      <c r="M10" s="174"/>
      <c r="N10" s="174"/>
      <c r="O10" s="175"/>
      <c r="P10" s="173"/>
      <c r="Q10" s="174"/>
      <c r="R10" s="174"/>
      <c r="S10" s="175"/>
      <c r="T10" s="173"/>
      <c r="U10" s="174"/>
      <c r="V10" s="174"/>
      <c r="W10" s="175"/>
      <c r="X10" s="256">
        <f t="shared" si="0"/>
        <v>0</v>
      </c>
    </row>
    <row r="11" spans="1:24">
      <c r="A11" s="250" t="str">
        <f>IF(รายชื่อสมาชิก!A10="","",รายชื่อสมาชิก!A10&amp; "  " )</f>
        <v xml:space="preserve">6  </v>
      </c>
      <c r="B11" s="251" t="str">
        <f>IF(รายชื่อสมาชิก!D10="","",รายชื่อสมาชิก!D10&amp; "  " )</f>
        <v xml:space="preserve">เด็กชายณพรรนพ ขัดชมา  </v>
      </c>
      <c r="C11" s="252"/>
      <c r="D11" s="173"/>
      <c r="E11" s="174"/>
      <c r="F11" s="174"/>
      <c r="G11" s="175"/>
      <c r="H11" s="173"/>
      <c r="I11" s="174"/>
      <c r="J11" s="174"/>
      <c r="K11" s="175"/>
      <c r="L11" s="173"/>
      <c r="M11" s="174"/>
      <c r="N11" s="174"/>
      <c r="O11" s="175"/>
      <c r="P11" s="173"/>
      <c r="Q11" s="174"/>
      <c r="R11" s="174"/>
      <c r="S11" s="175"/>
      <c r="T11" s="173"/>
      <c r="U11" s="174"/>
      <c r="V11" s="174"/>
      <c r="W11" s="175"/>
      <c r="X11" s="256">
        <f t="shared" si="0"/>
        <v>0</v>
      </c>
    </row>
    <row r="12" spans="1:24">
      <c r="A12" s="250" t="str">
        <f>IF(รายชื่อสมาชิก!A11="","",รายชื่อสมาชิก!A11&amp; "  " )</f>
        <v xml:space="preserve">7  </v>
      </c>
      <c r="B12" s="251" t="str">
        <f>IF(รายชื่อสมาชิก!D11="","",รายชื่อสมาชิก!D11&amp; "  " )</f>
        <v xml:space="preserve">เด็กชายพดชรพล ดีนิล  </v>
      </c>
      <c r="C12" s="252"/>
      <c r="D12" s="173"/>
      <c r="E12" s="174"/>
      <c r="F12" s="174"/>
      <c r="G12" s="175"/>
      <c r="H12" s="173"/>
      <c r="I12" s="174"/>
      <c r="J12" s="174"/>
      <c r="K12" s="175"/>
      <c r="L12" s="173"/>
      <c r="M12" s="174"/>
      <c r="N12" s="174"/>
      <c r="O12" s="175"/>
      <c r="P12" s="173"/>
      <c r="Q12" s="174"/>
      <c r="R12" s="174"/>
      <c r="S12" s="175"/>
      <c r="T12" s="173"/>
      <c r="U12" s="174"/>
      <c r="V12" s="174"/>
      <c r="W12" s="175"/>
      <c r="X12" s="256">
        <f t="shared" si="0"/>
        <v>0</v>
      </c>
    </row>
    <row r="13" spans="1:24">
      <c r="A13" s="250" t="str">
        <f>IF(รายชื่อสมาชิก!A12="","",รายชื่อสมาชิก!A12&amp; "  " )</f>
        <v xml:space="preserve">8  </v>
      </c>
      <c r="B13" s="251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252"/>
      <c r="D13" s="173"/>
      <c r="E13" s="174"/>
      <c r="F13" s="174"/>
      <c r="G13" s="175"/>
      <c r="H13" s="173"/>
      <c r="I13" s="174"/>
      <c r="J13" s="174"/>
      <c r="K13" s="175"/>
      <c r="L13" s="173"/>
      <c r="M13" s="174"/>
      <c r="N13" s="174"/>
      <c r="O13" s="175"/>
      <c r="P13" s="173"/>
      <c r="Q13" s="174"/>
      <c r="R13" s="174"/>
      <c r="S13" s="175"/>
      <c r="T13" s="173"/>
      <c r="U13" s="174"/>
      <c r="V13" s="174"/>
      <c r="W13" s="175"/>
      <c r="X13" s="256">
        <f t="shared" si="0"/>
        <v>0</v>
      </c>
    </row>
    <row r="14" spans="1:24">
      <c r="A14" s="250" t="str">
        <f>IF(รายชื่อสมาชิก!A13="","",รายชื่อสมาชิก!A13&amp; "  " )</f>
        <v xml:space="preserve">9  </v>
      </c>
      <c r="B14" s="25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252"/>
      <c r="D14" s="173"/>
      <c r="E14" s="174"/>
      <c r="F14" s="174"/>
      <c r="G14" s="175"/>
      <c r="H14" s="173"/>
      <c r="I14" s="174"/>
      <c r="J14" s="174"/>
      <c r="K14" s="175"/>
      <c r="L14" s="173"/>
      <c r="M14" s="174"/>
      <c r="N14" s="174"/>
      <c r="O14" s="175"/>
      <c r="P14" s="173"/>
      <c r="Q14" s="174"/>
      <c r="R14" s="174"/>
      <c r="S14" s="175"/>
      <c r="T14" s="173"/>
      <c r="U14" s="174"/>
      <c r="V14" s="174"/>
      <c r="W14" s="175"/>
      <c r="X14" s="256">
        <f t="shared" si="0"/>
        <v>0</v>
      </c>
    </row>
    <row r="15" spans="1:24">
      <c r="A15" s="250" t="str">
        <f>IF(รายชื่อสมาชิก!A14="","",รายชื่อสมาชิก!A14&amp; "  " )</f>
        <v xml:space="preserve">10  </v>
      </c>
      <c r="B15" s="251" t="str">
        <f>IF(รายชื่อสมาชิก!D14="","",รายชื่อสมาชิก!D14&amp; "  " )</f>
        <v xml:space="preserve">เด็กหญิงเตือนใจ มณีรักษ์  </v>
      </c>
      <c r="C15" s="252"/>
      <c r="D15" s="173"/>
      <c r="E15" s="174"/>
      <c r="F15" s="174"/>
      <c r="G15" s="175"/>
      <c r="H15" s="173"/>
      <c r="I15" s="174"/>
      <c r="J15" s="174"/>
      <c r="K15" s="175"/>
      <c r="L15" s="173"/>
      <c r="M15" s="174"/>
      <c r="N15" s="174"/>
      <c r="O15" s="175"/>
      <c r="P15" s="173"/>
      <c r="Q15" s="174"/>
      <c r="R15" s="174"/>
      <c r="S15" s="175"/>
      <c r="T15" s="173"/>
      <c r="U15" s="174"/>
      <c r="V15" s="174"/>
      <c r="W15" s="175"/>
      <c r="X15" s="256">
        <f t="shared" si="0"/>
        <v>0</v>
      </c>
    </row>
    <row r="16" spans="1:24">
      <c r="A16" s="250" t="str">
        <f>IF(รายชื่อสมาชิก!A15="","",รายชื่อสมาชิก!A15&amp; "  " )</f>
        <v xml:space="preserve">11  </v>
      </c>
      <c r="B16" s="251" t="str">
        <f>IF(รายชื่อสมาชิก!D15="","",รายชื่อสมาชิก!D15&amp; "  " )</f>
        <v xml:space="preserve">เด็กชายธนกฤต รอดสุพรรณ์  </v>
      </c>
      <c r="C16" s="252"/>
      <c r="D16" s="173"/>
      <c r="E16" s="174"/>
      <c r="F16" s="174"/>
      <c r="G16" s="175"/>
      <c r="H16" s="173"/>
      <c r="I16" s="174"/>
      <c r="J16" s="174"/>
      <c r="K16" s="175"/>
      <c r="L16" s="173"/>
      <c r="M16" s="174"/>
      <c r="N16" s="174"/>
      <c r="O16" s="175"/>
      <c r="P16" s="173"/>
      <c r="Q16" s="174"/>
      <c r="R16" s="174"/>
      <c r="S16" s="175"/>
      <c r="T16" s="173"/>
      <c r="U16" s="174"/>
      <c r="V16" s="174"/>
      <c r="W16" s="175"/>
      <c r="X16" s="256">
        <f t="shared" si="0"/>
        <v>0</v>
      </c>
    </row>
    <row r="17" spans="1:24">
      <c r="A17" s="250" t="str">
        <f>IF(รายชื่อสมาชิก!A16="","",รายชื่อสมาชิก!A16&amp; "  " )</f>
        <v xml:space="preserve">12  </v>
      </c>
      <c r="B17" s="251" t="str">
        <f>IF(รายชื่อสมาชิก!D16="","",รายชื่อสมาชิก!D16&amp; "  " )</f>
        <v xml:space="preserve">เด็กชายธีรภัทร กระแสโท  </v>
      </c>
      <c r="C17" s="252"/>
      <c r="D17" s="173"/>
      <c r="E17" s="174"/>
      <c r="F17" s="174"/>
      <c r="G17" s="175"/>
      <c r="H17" s="173"/>
      <c r="I17" s="174"/>
      <c r="J17" s="174"/>
      <c r="K17" s="175"/>
      <c r="L17" s="173"/>
      <c r="M17" s="174"/>
      <c r="N17" s="174"/>
      <c r="O17" s="175"/>
      <c r="P17" s="173"/>
      <c r="Q17" s="174"/>
      <c r="R17" s="174"/>
      <c r="S17" s="175"/>
      <c r="T17" s="173"/>
      <c r="U17" s="174"/>
      <c r="V17" s="174"/>
      <c r="W17" s="175"/>
      <c r="X17" s="256">
        <f t="shared" si="0"/>
        <v>0</v>
      </c>
    </row>
    <row r="18" spans="1:24">
      <c r="A18" s="250" t="str">
        <f>IF(รายชื่อสมาชิก!A17="","",รายชื่อสมาชิก!A17&amp; "  " )</f>
        <v xml:space="preserve">13  </v>
      </c>
      <c r="B18" s="251" t="str">
        <f>IF(รายชื่อสมาชิก!D17="","",รายชื่อสมาชิก!D17&amp; "  " )</f>
        <v xml:space="preserve">เด็กชายนภดล ธีระวุฒธิ์  </v>
      </c>
      <c r="C18" s="252"/>
      <c r="D18" s="173"/>
      <c r="E18" s="174"/>
      <c r="F18" s="174"/>
      <c r="G18" s="175"/>
      <c r="H18" s="173"/>
      <c r="I18" s="174"/>
      <c r="J18" s="174"/>
      <c r="K18" s="175"/>
      <c r="L18" s="173"/>
      <c r="M18" s="174"/>
      <c r="N18" s="174"/>
      <c r="O18" s="175"/>
      <c r="P18" s="173"/>
      <c r="Q18" s="174"/>
      <c r="R18" s="174"/>
      <c r="S18" s="175"/>
      <c r="T18" s="173"/>
      <c r="U18" s="174"/>
      <c r="V18" s="174"/>
      <c r="W18" s="175"/>
      <c r="X18" s="256">
        <f t="shared" si="0"/>
        <v>0</v>
      </c>
    </row>
    <row r="19" spans="1:24">
      <c r="A19" s="250" t="str">
        <f>IF(รายชื่อสมาชิก!A18="","",รายชื่อสมาชิก!A18&amp; "  " )</f>
        <v xml:space="preserve">14  </v>
      </c>
      <c r="B19" s="251" t="str">
        <f>IF(รายชื่อสมาชิก!D18="","",รายชื่อสมาชิก!D18&amp; "  " )</f>
        <v xml:space="preserve">เด็กหญิงจรรยมณฑน์ ศิริยศ  </v>
      </c>
      <c r="C19" s="252"/>
      <c r="D19" s="173"/>
      <c r="E19" s="174"/>
      <c r="F19" s="174"/>
      <c r="G19" s="175"/>
      <c r="H19" s="173"/>
      <c r="I19" s="174"/>
      <c r="J19" s="174"/>
      <c r="K19" s="175"/>
      <c r="L19" s="173"/>
      <c r="M19" s="174"/>
      <c r="N19" s="174"/>
      <c r="O19" s="175"/>
      <c r="P19" s="173"/>
      <c r="Q19" s="174"/>
      <c r="R19" s="174"/>
      <c r="S19" s="175"/>
      <c r="T19" s="173"/>
      <c r="U19" s="174"/>
      <c r="V19" s="174"/>
      <c r="W19" s="175"/>
      <c r="X19" s="256">
        <f t="shared" si="0"/>
        <v>0</v>
      </c>
    </row>
    <row r="20" spans="1:24">
      <c r="A20" s="250" t="str">
        <f>IF(รายชื่อสมาชิก!A19="","",รายชื่อสมาชิก!A19&amp; "  " )</f>
        <v xml:space="preserve">15  </v>
      </c>
      <c r="B20" s="251" t="str">
        <f>IF(รายชื่อสมาชิก!D19="","",รายชื่อสมาชิก!D19&amp; "  " )</f>
        <v xml:space="preserve">เด็กหญิงทัดดาว เนียมทอง  </v>
      </c>
      <c r="C20" s="252"/>
      <c r="D20" s="173"/>
      <c r="E20" s="174"/>
      <c r="F20" s="174"/>
      <c r="G20" s="175"/>
      <c r="H20" s="173"/>
      <c r="I20" s="174"/>
      <c r="J20" s="174"/>
      <c r="K20" s="175"/>
      <c r="L20" s="173"/>
      <c r="M20" s="174"/>
      <c r="N20" s="174"/>
      <c r="O20" s="175"/>
      <c r="P20" s="173"/>
      <c r="Q20" s="174"/>
      <c r="R20" s="174"/>
      <c r="S20" s="175"/>
      <c r="T20" s="173"/>
      <c r="U20" s="174"/>
      <c r="V20" s="174"/>
      <c r="W20" s="175"/>
      <c r="X20" s="256">
        <f t="shared" si="0"/>
        <v>0</v>
      </c>
    </row>
    <row r="21" spans="1:24">
      <c r="A21" s="250" t="str">
        <f>IF(รายชื่อสมาชิก!A20="","",รายชื่อสมาชิก!A20&amp; "  " )</f>
        <v xml:space="preserve">16  </v>
      </c>
      <c r="B21" s="251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252"/>
      <c r="D21" s="173"/>
      <c r="E21" s="174"/>
      <c r="F21" s="174"/>
      <c r="G21" s="175"/>
      <c r="H21" s="173"/>
      <c r="I21" s="174"/>
      <c r="J21" s="174"/>
      <c r="K21" s="175"/>
      <c r="L21" s="173"/>
      <c r="M21" s="174"/>
      <c r="N21" s="174"/>
      <c r="O21" s="175"/>
      <c r="P21" s="173"/>
      <c r="Q21" s="174"/>
      <c r="R21" s="174"/>
      <c r="S21" s="175"/>
      <c r="T21" s="173"/>
      <c r="U21" s="174"/>
      <c r="V21" s="174"/>
      <c r="W21" s="175"/>
      <c r="X21" s="256">
        <f t="shared" si="0"/>
        <v>0</v>
      </c>
    </row>
    <row r="22" spans="1:24">
      <c r="A22" s="250" t="str">
        <f>IF(รายชื่อสมาชิก!A21="","",รายชื่อสมาชิก!A21&amp; "  " )</f>
        <v xml:space="preserve">17  </v>
      </c>
      <c r="B22" s="251" t="str">
        <f>IF(รายชื่อสมาชิก!D21="","",รายชื่อสมาชิก!D21&amp; "  " )</f>
        <v xml:space="preserve">เด็กหญิงนลัตทพร อรรคฮาต  </v>
      </c>
      <c r="C22" s="252"/>
      <c r="D22" s="173"/>
      <c r="E22" s="174"/>
      <c r="F22" s="174"/>
      <c r="G22" s="175"/>
      <c r="H22" s="173"/>
      <c r="I22" s="174"/>
      <c r="J22" s="174"/>
      <c r="K22" s="175"/>
      <c r="L22" s="173"/>
      <c r="M22" s="174"/>
      <c r="N22" s="174"/>
      <c r="O22" s="175"/>
      <c r="P22" s="173"/>
      <c r="Q22" s="174"/>
      <c r="R22" s="174"/>
      <c r="S22" s="175"/>
      <c r="T22" s="173"/>
      <c r="U22" s="174"/>
      <c r="V22" s="174"/>
      <c r="W22" s="175"/>
      <c r="X22" s="256">
        <f t="shared" si="0"/>
        <v>0</v>
      </c>
    </row>
    <row r="23" spans="1:24">
      <c r="A23" s="250" t="str">
        <f>IF(รายชื่อสมาชิก!A22="","",รายชื่อสมาชิก!A22&amp; "  " )</f>
        <v xml:space="preserve">18  </v>
      </c>
      <c r="B23" s="251" t="str">
        <f>IF(รายชื่อสมาชิก!D22="","",รายชื่อสมาชิก!D22&amp; "  " )</f>
        <v xml:space="preserve">เด็กหญิงปัญฑิญา ผอบสวรรค์  </v>
      </c>
      <c r="C23" s="252"/>
      <c r="D23" s="173"/>
      <c r="E23" s="174"/>
      <c r="F23" s="174"/>
      <c r="G23" s="175"/>
      <c r="H23" s="173"/>
      <c r="I23" s="174"/>
      <c r="J23" s="174"/>
      <c r="K23" s="175"/>
      <c r="L23" s="173"/>
      <c r="M23" s="174"/>
      <c r="N23" s="174"/>
      <c r="O23" s="175"/>
      <c r="P23" s="173"/>
      <c r="Q23" s="174"/>
      <c r="R23" s="174"/>
      <c r="S23" s="175"/>
      <c r="T23" s="173"/>
      <c r="U23" s="174"/>
      <c r="V23" s="174"/>
      <c r="W23" s="175"/>
      <c r="X23" s="256">
        <f t="shared" si="0"/>
        <v>0</v>
      </c>
    </row>
    <row r="24" spans="1:24">
      <c r="A24" s="250" t="str">
        <f>IF(รายชื่อสมาชิก!A23="","",รายชื่อสมาชิก!A23&amp; "  " )</f>
        <v xml:space="preserve">19  </v>
      </c>
      <c r="B24" s="251" t="str">
        <f>IF(รายชื่อสมาชิก!D23="","",รายชื่อสมาชิก!D23&amp; "  " )</f>
        <v xml:space="preserve">เด็กหญิงวรรณธิมา โพธิ์ทอง  </v>
      </c>
      <c r="C24" s="252"/>
      <c r="D24" s="173"/>
      <c r="E24" s="174"/>
      <c r="F24" s="174"/>
      <c r="G24" s="175"/>
      <c r="H24" s="173"/>
      <c r="I24" s="174"/>
      <c r="J24" s="174"/>
      <c r="K24" s="175"/>
      <c r="L24" s="173"/>
      <c r="M24" s="174"/>
      <c r="N24" s="174"/>
      <c r="O24" s="175"/>
      <c r="P24" s="173"/>
      <c r="Q24" s="174"/>
      <c r="R24" s="174"/>
      <c r="S24" s="175"/>
      <c r="T24" s="173"/>
      <c r="U24" s="174"/>
      <c r="V24" s="174"/>
      <c r="W24" s="175"/>
      <c r="X24" s="256">
        <f t="shared" si="0"/>
        <v>0</v>
      </c>
    </row>
    <row r="25" spans="1:24">
      <c r="A25" s="250" t="str">
        <f>IF(รายชื่อสมาชิก!A24="","",รายชื่อสมาชิก!A24&amp; "  " )</f>
        <v xml:space="preserve">20  </v>
      </c>
      <c r="B25" s="251" t="str">
        <f>IF(รายชื่อสมาชิก!D24="","",รายชื่อสมาชิก!D24&amp; "  " )</f>
        <v xml:space="preserve">เด็กหญิงศศิธร ชูเชิด  </v>
      </c>
      <c r="C25" s="252"/>
      <c r="D25" s="173"/>
      <c r="E25" s="174"/>
      <c r="F25" s="174"/>
      <c r="G25" s="175"/>
      <c r="H25" s="173"/>
      <c r="I25" s="174"/>
      <c r="J25" s="174"/>
      <c r="K25" s="175"/>
      <c r="L25" s="173"/>
      <c r="M25" s="174"/>
      <c r="N25" s="174"/>
      <c r="O25" s="175"/>
      <c r="P25" s="173"/>
      <c r="Q25" s="174"/>
      <c r="R25" s="174"/>
      <c r="S25" s="175"/>
      <c r="T25" s="173"/>
      <c r="U25" s="174"/>
      <c r="V25" s="174"/>
      <c r="W25" s="175"/>
      <c r="X25" s="256">
        <f t="shared" si="0"/>
        <v>0</v>
      </c>
    </row>
    <row r="26" spans="1:24">
      <c r="A26" s="250" t="str">
        <f>IF(รายชื่อสมาชิก!A25="","",รายชื่อสมาชิก!A25&amp; "  " )</f>
        <v xml:space="preserve">21  </v>
      </c>
      <c r="B26" s="251" t="str">
        <f>IF(รายชื่อสมาชิก!D25="","",รายชื่อสมาชิก!D25&amp; "  " )</f>
        <v xml:space="preserve">เด็กหญิงมลิวรรณ สมเผ่า  </v>
      </c>
      <c r="C26" s="252"/>
      <c r="D26" s="173"/>
      <c r="E26" s="174"/>
      <c r="F26" s="174"/>
      <c r="G26" s="175"/>
      <c r="H26" s="173"/>
      <c r="I26" s="174"/>
      <c r="J26" s="174"/>
      <c r="K26" s="175"/>
      <c r="L26" s="173"/>
      <c r="M26" s="174"/>
      <c r="N26" s="174"/>
      <c r="O26" s="175"/>
      <c r="P26" s="173"/>
      <c r="Q26" s="174"/>
      <c r="R26" s="174"/>
      <c r="S26" s="175"/>
      <c r="T26" s="173"/>
      <c r="U26" s="174"/>
      <c r="V26" s="174"/>
      <c r="W26" s="175"/>
      <c r="X26" s="256">
        <f>IF($B26="","",(SUM(D26:W26)))</f>
        <v>0</v>
      </c>
    </row>
    <row r="27" spans="1:24">
      <c r="A27" s="250" t="str">
        <f>IF(รายชื่อสมาชิก!A26="","",รายชื่อสมาชิก!A26&amp; "  " )</f>
        <v xml:space="preserve">22  </v>
      </c>
      <c r="B27" s="251" t="str">
        <f>IF(รายชื่อสมาชิก!D26="","",รายชื่อสมาชิก!D26&amp; "  " )</f>
        <v xml:space="preserve">เด็กชายพงศพัศ จันทร์ชม  </v>
      </c>
      <c r="C27" s="252"/>
      <c r="D27" s="173"/>
      <c r="E27" s="174"/>
      <c r="F27" s="174"/>
      <c r="G27" s="175"/>
      <c r="H27" s="173"/>
      <c r="I27" s="174"/>
      <c r="J27" s="174"/>
      <c r="K27" s="175"/>
      <c r="L27" s="173"/>
      <c r="M27" s="174"/>
      <c r="N27" s="174"/>
      <c r="O27" s="175"/>
      <c r="P27" s="173"/>
      <c r="Q27" s="174"/>
      <c r="R27" s="174"/>
      <c r="S27" s="175"/>
      <c r="T27" s="173"/>
      <c r="U27" s="174"/>
      <c r="V27" s="174"/>
      <c r="W27" s="175"/>
      <c r="X27" s="256">
        <f t="shared" si="0"/>
        <v>0</v>
      </c>
    </row>
    <row r="28" spans="1:24" ht="21.6" thickBot="1">
      <c r="A28" s="250" t="str">
        <f>IF(รายชื่อสมาชิก!A27="","",รายชื่อสมาชิก!A27&amp; "  " )</f>
        <v/>
      </c>
      <c r="B28" s="251" t="str">
        <f>IF(รายชื่อสมาชิก!D27="","",รายชื่อสมาชิก!D27&amp; "  " )</f>
        <v/>
      </c>
      <c r="C28" s="252"/>
      <c r="D28" s="176"/>
      <c r="E28" s="177"/>
      <c r="F28" s="177"/>
      <c r="G28" s="178"/>
      <c r="H28" s="176"/>
      <c r="I28" s="177"/>
      <c r="J28" s="177"/>
      <c r="K28" s="178"/>
      <c r="L28" s="176"/>
      <c r="M28" s="177"/>
      <c r="N28" s="177"/>
      <c r="O28" s="178"/>
      <c r="P28" s="176"/>
      <c r="Q28" s="177"/>
      <c r="R28" s="177"/>
      <c r="S28" s="178"/>
      <c r="T28" s="176"/>
      <c r="U28" s="177"/>
      <c r="V28" s="177"/>
      <c r="W28" s="178"/>
      <c r="X28" s="256" t="str">
        <f t="shared" si="0"/>
        <v/>
      </c>
    </row>
  </sheetData>
  <sheetProtection algorithmName="SHA-512" hashValue="NQoVhJBUB1CDVBWCeH3R0bSExWW8pRvub/y34872HelUGqASQL3R99mKXeTbvy9oFbGivSwJI5xrTUls5yyWmA==" saltValue="uy7rniZRmXgeSYUJSa4W1A==" spinCount="100000" sheet="1" objects="1" scenarios="1"/>
  <mergeCells count="158"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1:L1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87" t="s">
        <v>441</v>
      </c>
      <c r="B1" s="187"/>
      <c r="C1" s="187"/>
      <c r="D1" s="187"/>
      <c r="E1" s="187"/>
      <c r="F1" s="187"/>
      <c r="G1" s="187"/>
      <c r="H1" s="71"/>
      <c r="I1" s="71"/>
      <c r="J1" s="71"/>
      <c r="K1" s="71"/>
      <c r="L1" s="71"/>
      <c r="M1" s="187">
        <f>ปก!C7</f>
        <v>0</v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21.6" thickBot="1">
      <c r="A2" s="201" t="s">
        <v>443</v>
      </c>
      <c r="B2" s="201"/>
      <c r="C2" s="77" t="s">
        <v>21</v>
      </c>
      <c r="D2" s="201" t="str">
        <f>ปก!H10</f>
        <v>นายกานต์  สุขกลาง</v>
      </c>
      <c r="E2" s="201"/>
      <c r="F2" s="201"/>
      <c r="G2" s="201"/>
      <c r="H2" s="201"/>
      <c r="I2" s="201"/>
      <c r="J2" s="201"/>
      <c r="K2" s="201"/>
      <c r="L2" s="201" t="str">
        <f>ปก!H11</f>
        <v>นางสาวบัวบุษกร รักษา</v>
      </c>
      <c r="M2" s="201"/>
      <c r="N2" s="201"/>
      <c r="O2" s="201"/>
      <c r="P2" s="201"/>
      <c r="Q2" s="201"/>
      <c r="R2" s="201"/>
      <c r="S2" s="201"/>
      <c r="T2" s="201" t="str">
        <f>ปก!F9</f>
        <v>ชั้นมัธยมศึกษาปีที่ 1</v>
      </c>
      <c r="U2" s="201"/>
      <c r="V2" s="201"/>
      <c r="W2" s="201"/>
      <c r="X2" s="201"/>
    </row>
    <row r="3" spans="1:24" ht="21.6" thickBot="1">
      <c r="A3" s="197" t="s">
        <v>1</v>
      </c>
      <c r="B3" s="193" t="s">
        <v>433</v>
      </c>
      <c r="C3" s="194"/>
      <c r="D3" s="188" t="s">
        <v>434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90"/>
      <c r="X3" s="191" t="s">
        <v>435</v>
      </c>
    </row>
    <row r="4" spans="1:24" ht="95.25" customHeight="1" thickBot="1">
      <c r="A4" s="198"/>
      <c r="B4" s="195"/>
      <c r="C4" s="196"/>
      <c r="D4" s="184" t="s">
        <v>436</v>
      </c>
      <c r="E4" s="185"/>
      <c r="F4" s="185"/>
      <c r="G4" s="186"/>
      <c r="H4" s="184" t="s">
        <v>437</v>
      </c>
      <c r="I4" s="185"/>
      <c r="J4" s="185"/>
      <c r="K4" s="186"/>
      <c r="L4" s="184" t="s">
        <v>438</v>
      </c>
      <c r="M4" s="185"/>
      <c r="N4" s="185"/>
      <c r="O4" s="186"/>
      <c r="P4" s="184" t="s">
        <v>439</v>
      </c>
      <c r="Q4" s="185"/>
      <c r="R4" s="185"/>
      <c r="S4" s="186"/>
      <c r="T4" s="184" t="s">
        <v>440</v>
      </c>
      <c r="U4" s="185"/>
      <c r="V4" s="185"/>
      <c r="W4" s="186"/>
      <c r="X4" s="192"/>
    </row>
    <row r="5" spans="1:24" ht="21.6" thickBot="1">
      <c r="A5" s="198"/>
      <c r="B5" s="195"/>
      <c r="C5" s="196"/>
      <c r="D5" s="188">
        <v>20</v>
      </c>
      <c r="E5" s="189"/>
      <c r="F5" s="189"/>
      <c r="G5" s="190"/>
      <c r="H5" s="188">
        <v>20</v>
      </c>
      <c r="I5" s="189"/>
      <c r="J5" s="189"/>
      <c r="K5" s="190"/>
      <c r="L5" s="188">
        <v>20</v>
      </c>
      <c r="M5" s="189"/>
      <c r="N5" s="189"/>
      <c r="O5" s="190"/>
      <c r="P5" s="188">
        <v>20</v>
      </c>
      <c r="Q5" s="189"/>
      <c r="R5" s="189"/>
      <c r="S5" s="190"/>
      <c r="T5" s="188">
        <v>20</v>
      </c>
      <c r="U5" s="189"/>
      <c r="V5" s="189"/>
      <c r="W5" s="190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79" t="str">
        <f>IF(รายชื่อสมาชิก!D5="","",รายชื่อสมาชิก!D5&amp; "  " )</f>
        <v xml:space="preserve">เด็กชายณพรรณพ อุตพันธ์  </v>
      </c>
      <c r="C6" s="180"/>
      <c r="D6" s="181"/>
      <c r="E6" s="182"/>
      <c r="F6" s="182"/>
      <c r="G6" s="183"/>
      <c r="H6" s="181"/>
      <c r="I6" s="182"/>
      <c r="J6" s="182"/>
      <c r="K6" s="183"/>
      <c r="L6" s="181"/>
      <c r="M6" s="182"/>
      <c r="N6" s="182"/>
      <c r="O6" s="183"/>
      <c r="P6" s="181"/>
      <c r="Q6" s="182"/>
      <c r="R6" s="182"/>
      <c r="S6" s="183"/>
      <c r="T6" s="181"/>
      <c r="U6" s="182"/>
      <c r="V6" s="182"/>
      <c r="W6" s="183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171" t="str">
        <f>IF(รายชื่อสมาชิก!D6="","",รายชื่อสมาชิก!D6&amp; "  " )</f>
        <v xml:space="preserve">เด็กหญิงสุรพิชญ์ คำดี  </v>
      </c>
      <c r="C7" s="172"/>
      <c r="D7" s="173"/>
      <c r="E7" s="174"/>
      <c r="F7" s="174"/>
      <c r="G7" s="175"/>
      <c r="H7" s="173"/>
      <c r="I7" s="174"/>
      <c r="J7" s="174"/>
      <c r="K7" s="175"/>
      <c r="L7" s="173"/>
      <c r="M7" s="174"/>
      <c r="N7" s="174"/>
      <c r="O7" s="175"/>
      <c r="P7" s="173"/>
      <c r="Q7" s="174"/>
      <c r="R7" s="174"/>
      <c r="S7" s="175"/>
      <c r="T7" s="173"/>
      <c r="U7" s="174"/>
      <c r="V7" s="174"/>
      <c r="W7" s="175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171" t="str">
        <f>IF(รายชื่อสมาชิก!D7="","",รายชื่อสมาชิก!D7&amp; "  " )</f>
        <v xml:space="preserve">เด็กหญิงภคมน  มาโต  </v>
      </c>
      <c r="C8" s="172"/>
      <c r="D8" s="173"/>
      <c r="E8" s="174"/>
      <c r="F8" s="174"/>
      <c r="G8" s="175"/>
      <c r="H8" s="173"/>
      <c r="I8" s="174"/>
      <c r="J8" s="174"/>
      <c r="K8" s="175"/>
      <c r="L8" s="173"/>
      <c r="M8" s="174"/>
      <c r="N8" s="174"/>
      <c r="O8" s="175"/>
      <c r="P8" s="173"/>
      <c r="Q8" s="174"/>
      <c r="R8" s="174"/>
      <c r="S8" s="175"/>
      <c r="T8" s="173"/>
      <c r="U8" s="174"/>
      <c r="V8" s="174"/>
      <c r="W8" s="175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171" t="str">
        <f>IF(รายชื่อสมาชิก!D8="","",รายชื่อสมาชิก!D8&amp; "  " )</f>
        <v xml:space="preserve">เด็กหญิงจินดารัตน์ ทับทอง  </v>
      </c>
      <c r="C9" s="172"/>
      <c r="D9" s="173"/>
      <c r="E9" s="174"/>
      <c r="F9" s="174"/>
      <c r="G9" s="175"/>
      <c r="H9" s="173"/>
      <c r="I9" s="174"/>
      <c r="J9" s="174"/>
      <c r="K9" s="175"/>
      <c r="L9" s="173"/>
      <c r="M9" s="174"/>
      <c r="N9" s="174"/>
      <c r="O9" s="175"/>
      <c r="P9" s="173"/>
      <c r="Q9" s="174"/>
      <c r="R9" s="174"/>
      <c r="S9" s="175"/>
      <c r="T9" s="173"/>
      <c r="U9" s="174"/>
      <c r="V9" s="174"/>
      <c r="W9" s="17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171" t="str">
        <f>IF(รายชื่อสมาชิก!D9="","",รายชื่อสมาชิก!D9&amp; "  " )</f>
        <v xml:space="preserve">เด็กชายวีระ  ชมครุฑ  </v>
      </c>
      <c r="C10" s="172"/>
      <c r="D10" s="173"/>
      <c r="E10" s="174"/>
      <c r="F10" s="174"/>
      <c r="G10" s="175"/>
      <c r="H10" s="173"/>
      <c r="I10" s="174"/>
      <c r="J10" s="174"/>
      <c r="K10" s="175"/>
      <c r="L10" s="173"/>
      <c r="M10" s="174"/>
      <c r="N10" s="174"/>
      <c r="O10" s="175"/>
      <c r="P10" s="173"/>
      <c r="Q10" s="174"/>
      <c r="R10" s="174"/>
      <c r="S10" s="175"/>
      <c r="T10" s="173"/>
      <c r="U10" s="174"/>
      <c r="V10" s="174"/>
      <c r="W10" s="17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171" t="str">
        <f>IF(รายชื่อสมาชิก!D10="","",รายชื่อสมาชิก!D10&amp; "  " )</f>
        <v xml:space="preserve">เด็กชายณพรรนพ ขัดชมา  </v>
      </c>
      <c r="C11" s="172"/>
      <c r="D11" s="173"/>
      <c r="E11" s="174"/>
      <c r="F11" s="174"/>
      <c r="G11" s="175"/>
      <c r="H11" s="173"/>
      <c r="I11" s="174"/>
      <c r="J11" s="174"/>
      <c r="K11" s="175"/>
      <c r="L11" s="173"/>
      <c r="M11" s="174"/>
      <c r="N11" s="174"/>
      <c r="O11" s="175"/>
      <c r="P11" s="173"/>
      <c r="Q11" s="174"/>
      <c r="R11" s="174"/>
      <c r="S11" s="175"/>
      <c r="T11" s="173"/>
      <c r="U11" s="174"/>
      <c r="V11" s="174"/>
      <c r="W11" s="17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171" t="str">
        <f>IF(รายชื่อสมาชิก!D11="","",รายชื่อสมาชิก!D11&amp; "  " )</f>
        <v xml:space="preserve">เด็กชายพดชรพล ดีนิล  </v>
      </c>
      <c r="C12" s="172"/>
      <c r="D12" s="173"/>
      <c r="E12" s="174"/>
      <c r="F12" s="174"/>
      <c r="G12" s="175"/>
      <c r="H12" s="173"/>
      <c r="I12" s="174"/>
      <c r="J12" s="174"/>
      <c r="K12" s="175"/>
      <c r="L12" s="173"/>
      <c r="M12" s="174"/>
      <c r="N12" s="174"/>
      <c r="O12" s="175"/>
      <c r="P12" s="173"/>
      <c r="Q12" s="174"/>
      <c r="R12" s="174"/>
      <c r="S12" s="175"/>
      <c r="T12" s="173"/>
      <c r="U12" s="174"/>
      <c r="V12" s="174"/>
      <c r="W12" s="17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171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172"/>
      <c r="D13" s="173"/>
      <c r="E13" s="174"/>
      <c r="F13" s="174"/>
      <c r="G13" s="175"/>
      <c r="H13" s="173"/>
      <c r="I13" s="174"/>
      <c r="J13" s="174"/>
      <c r="K13" s="175"/>
      <c r="L13" s="173"/>
      <c r="M13" s="174"/>
      <c r="N13" s="174"/>
      <c r="O13" s="175"/>
      <c r="P13" s="173"/>
      <c r="Q13" s="174"/>
      <c r="R13" s="174"/>
      <c r="S13" s="175"/>
      <c r="T13" s="173"/>
      <c r="U13" s="174"/>
      <c r="V13" s="174"/>
      <c r="W13" s="17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17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172"/>
      <c r="D14" s="173"/>
      <c r="E14" s="174"/>
      <c r="F14" s="174"/>
      <c r="G14" s="175"/>
      <c r="H14" s="173"/>
      <c r="I14" s="174"/>
      <c r="J14" s="174"/>
      <c r="K14" s="175"/>
      <c r="L14" s="173"/>
      <c r="M14" s="174"/>
      <c r="N14" s="174"/>
      <c r="O14" s="175"/>
      <c r="P14" s="173"/>
      <c r="Q14" s="174"/>
      <c r="R14" s="174"/>
      <c r="S14" s="175"/>
      <c r="T14" s="173"/>
      <c r="U14" s="174"/>
      <c r="V14" s="174"/>
      <c r="W14" s="17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171" t="str">
        <f>IF(รายชื่อสมาชิก!D14="","",รายชื่อสมาชิก!D14&amp; "  " )</f>
        <v xml:space="preserve">เด็กหญิงเตือนใจ มณีรักษ์  </v>
      </c>
      <c r="C15" s="172"/>
      <c r="D15" s="173"/>
      <c r="E15" s="174"/>
      <c r="F15" s="174"/>
      <c r="G15" s="175"/>
      <c r="H15" s="173"/>
      <c r="I15" s="174"/>
      <c r="J15" s="174"/>
      <c r="K15" s="175"/>
      <c r="L15" s="173"/>
      <c r="M15" s="174"/>
      <c r="N15" s="174"/>
      <c r="O15" s="175"/>
      <c r="P15" s="173"/>
      <c r="Q15" s="174"/>
      <c r="R15" s="174"/>
      <c r="S15" s="175"/>
      <c r="T15" s="173"/>
      <c r="U15" s="174"/>
      <c r="V15" s="174"/>
      <c r="W15" s="17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171" t="str">
        <f>IF(รายชื่อสมาชิก!D15="","",รายชื่อสมาชิก!D15&amp; "  " )</f>
        <v xml:space="preserve">เด็กชายธนกฤต รอดสุพรรณ์  </v>
      </c>
      <c r="C16" s="172"/>
      <c r="D16" s="173"/>
      <c r="E16" s="174"/>
      <c r="F16" s="174"/>
      <c r="G16" s="175"/>
      <c r="H16" s="173"/>
      <c r="I16" s="174"/>
      <c r="J16" s="174"/>
      <c r="K16" s="175"/>
      <c r="L16" s="173"/>
      <c r="M16" s="174"/>
      <c r="N16" s="174"/>
      <c r="O16" s="175"/>
      <c r="P16" s="173"/>
      <c r="Q16" s="174"/>
      <c r="R16" s="174"/>
      <c r="S16" s="175"/>
      <c r="T16" s="173"/>
      <c r="U16" s="174"/>
      <c r="V16" s="174"/>
      <c r="W16" s="17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171" t="str">
        <f>IF(รายชื่อสมาชิก!D16="","",รายชื่อสมาชิก!D16&amp; "  " )</f>
        <v xml:space="preserve">เด็กชายธีรภัทร กระแสโท  </v>
      </c>
      <c r="C17" s="172"/>
      <c r="D17" s="173"/>
      <c r="E17" s="174"/>
      <c r="F17" s="174"/>
      <c r="G17" s="175"/>
      <c r="H17" s="173"/>
      <c r="I17" s="174"/>
      <c r="J17" s="174"/>
      <c r="K17" s="175"/>
      <c r="L17" s="173"/>
      <c r="M17" s="174"/>
      <c r="N17" s="174"/>
      <c r="O17" s="175"/>
      <c r="P17" s="173"/>
      <c r="Q17" s="174"/>
      <c r="R17" s="174"/>
      <c r="S17" s="175"/>
      <c r="T17" s="173"/>
      <c r="U17" s="174"/>
      <c r="V17" s="174"/>
      <c r="W17" s="17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171" t="str">
        <f>IF(รายชื่อสมาชิก!D17="","",รายชื่อสมาชิก!D17&amp; "  " )</f>
        <v xml:space="preserve">เด็กชายนภดล ธีระวุฒธิ์  </v>
      </c>
      <c r="C18" s="172"/>
      <c r="D18" s="173"/>
      <c r="E18" s="174"/>
      <c r="F18" s="174"/>
      <c r="G18" s="175"/>
      <c r="H18" s="173"/>
      <c r="I18" s="174"/>
      <c r="J18" s="174"/>
      <c r="K18" s="175"/>
      <c r="L18" s="173"/>
      <c r="M18" s="174"/>
      <c r="N18" s="174"/>
      <c r="O18" s="175"/>
      <c r="P18" s="173"/>
      <c r="Q18" s="174"/>
      <c r="R18" s="174"/>
      <c r="S18" s="175"/>
      <c r="T18" s="173"/>
      <c r="U18" s="174"/>
      <c r="V18" s="174"/>
      <c r="W18" s="17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171" t="str">
        <f>IF(รายชื่อสมาชิก!D18="","",รายชื่อสมาชิก!D18&amp; "  " )</f>
        <v xml:space="preserve">เด็กหญิงจรรยมณฑน์ ศิริยศ  </v>
      </c>
      <c r="C19" s="172"/>
      <c r="D19" s="173"/>
      <c r="E19" s="174"/>
      <c r="F19" s="174"/>
      <c r="G19" s="175"/>
      <c r="H19" s="173"/>
      <c r="I19" s="174"/>
      <c r="J19" s="174"/>
      <c r="K19" s="175"/>
      <c r="L19" s="173"/>
      <c r="M19" s="174"/>
      <c r="N19" s="174"/>
      <c r="O19" s="175"/>
      <c r="P19" s="173"/>
      <c r="Q19" s="174"/>
      <c r="R19" s="174"/>
      <c r="S19" s="175"/>
      <c r="T19" s="173"/>
      <c r="U19" s="174"/>
      <c r="V19" s="174"/>
      <c r="W19" s="175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171" t="str">
        <f>IF(รายชื่อสมาชิก!D19="","",รายชื่อสมาชิก!D19&amp; "  " )</f>
        <v xml:space="preserve">เด็กหญิงทัดดาว เนียมทอง  </v>
      </c>
      <c r="C20" s="172"/>
      <c r="D20" s="173"/>
      <c r="E20" s="174"/>
      <c r="F20" s="174"/>
      <c r="G20" s="175"/>
      <c r="H20" s="173"/>
      <c r="I20" s="174"/>
      <c r="J20" s="174"/>
      <c r="K20" s="175"/>
      <c r="L20" s="173"/>
      <c r="M20" s="174"/>
      <c r="N20" s="174"/>
      <c r="O20" s="175"/>
      <c r="P20" s="173"/>
      <c r="Q20" s="174"/>
      <c r="R20" s="174"/>
      <c r="S20" s="175"/>
      <c r="T20" s="173"/>
      <c r="U20" s="174"/>
      <c r="V20" s="174"/>
      <c r="W20" s="175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 xml:space="preserve">16  </v>
      </c>
      <c r="B21" s="171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172"/>
      <c r="D21" s="173"/>
      <c r="E21" s="174"/>
      <c r="F21" s="174"/>
      <c r="G21" s="175"/>
      <c r="H21" s="173"/>
      <c r="I21" s="174"/>
      <c r="J21" s="174"/>
      <c r="K21" s="175"/>
      <c r="L21" s="173"/>
      <c r="M21" s="174"/>
      <c r="N21" s="174"/>
      <c r="O21" s="175"/>
      <c r="P21" s="173"/>
      <c r="Q21" s="174"/>
      <c r="R21" s="174"/>
      <c r="S21" s="175"/>
      <c r="T21" s="173"/>
      <c r="U21" s="174"/>
      <c r="V21" s="174"/>
      <c r="W21" s="175"/>
      <c r="X21" s="76">
        <f t="shared" si="0"/>
        <v>0</v>
      </c>
    </row>
    <row r="22" spans="1:24">
      <c r="A22" s="73" t="str">
        <f>IF(รายชื่อสมาชิก!A21="","",รายชื่อสมาชิก!A21&amp; "  " )</f>
        <v xml:space="preserve">17  </v>
      </c>
      <c r="B22" s="171" t="str">
        <f>IF(รายชื่อสมาชิก!D21="","",รายชื่อสมาชิก!D21&amp; "  " )</f>
        <v xml:space="preserve">เด็กหญิงนลัตทพร อรรคฮาต  </v>
      </c>
      <c r="C22" s="172"/>
      <c r="D22" s="173"/>
      <c r="E22" s="174"/>
      <c r="F22" s="174"/>
      <c r="G22" s="175"/>
      <c r="H22" s="173"/>
      <c r="I22" s="174"/>
      <c r="J22" s="174"/>
      <c r="K22" s="175"/>
      <c r="L22" s="173"/>
      <c r="M22" s="174"/>
      <c r="N22" s="174"/>
      <c r="O22" s="175"/>
      <c r="P22" s="173"/>
      <c r="Q22" s="174"/>
      <c r="R22" s="174"/>
      <c r="S22" s="175"/>
      <c r="T22" s="173"/>
      <c r="U22" s="174"/>
      <c r="V22" s="174"/>
      <c r="W22" s="175"/>
      <c r="X22" s="76">
        <f t="shared" si="0"/>
        <v>0</v>
      </c>
    </row>
    <row r="23" spans="1:24">
      <c r="A23" s="73" t="str">
        <f>IF(รายชื่อสมาชิก!A22="","",รายชื่อสมาชิก!A22&amp; "  " )</f>
        <v xml:space="preserve">18  </v>
      </c>
      <c r="B23" s="171" t="str">
        <f>IF(รายชื่อสมาชิก!D22="","",รายชื่อสมาชิก!D22&amp; "  " )</f>
        <v xml:space="preserve">เด็กหญิงปัญฑิญา ผอบสวรรค์  </v>
      </c>
      <c r="C23" s="172"/>
      <c r="D23" s="173"/>
      <c r="E23" s="174"/>
      <c r="F23" s="174"/>
      <c r="G23" s="175"/>
      <c r="H23" s="173"/>
      <c r="I23" s="174"/>
      <c r="J23" s="174"/>
      <c r="K23" s="175"/>
      <c r="L23" s="173"/>
      <c r="M23" s="174"/>
      <c r="N23" s="174"/>
      <c r="O23" s="175"/>
      <c r="P23" s="173"/>
      <c r="Q23" s="174"/>
      <c r="R23" s="174"/>
      <c r="S23" s="175"/>
      <c r="T23" s="173"/>
      <c r="U23" s="174"/>
      <c r="V23" s="174"/>
      <c r="W23" s="175"/>
      <c r="X23" s="76">
        <f t="shared" si="0"/>
        <v>0</v>
      </c>
    </row>
    <row r="24" spans="1:24">
      <c r="A24" s="73" t="str">
        <f>IF(รายชื่อสมาชิก!A23="","",รายชื่อสมาชิก!A23&amp; "  " )</f>
        <v xml:space="preserve">19  </v>
      </c>
      <c r="B24" s="171" t="str">
        <f>IF(รายชื่อสมาชิก!D23="","",รายชื่อสมาชิก!D23&amp; "  " )</f>
        <v xml:space="preserve">เด็กหญิงวรรณธิมา โพธิ์ทอง  </v>
      </c>
      <c r="C24" s="172"/>
      <c r="D24" s="173"/>
      <c r="E24" s="174"/>
      <c r="F24" s="174"/>
      <c r="G24" s="175"/>
      <c r="H24" s="173"/>
      <c r="I24" s="174"/>
      <c r="J24" s="174"/>
      <c r="K24" s="175"/>
      <c r="L24" s="173"/>
      <c r="M24" s="174"/>
      <c r="N24" s="174"/>
      <c r="O24" s="175"/>
      <c r="P24" s="173"/>
      <c r="Q24" s="174"/>
      <c r="R24" s="174"/>
      <c r="S24" s="175"/>
      <c r="T24" s="173"/>
      <c r="U24" s="174"/>
      <c r="V24" s="174"/>
      <c r="W24" s="175"/>
      <c r="X24" s="76">
        <f t="shared" si="0"/>
        <v>0</v>
      </c>
    </row>
    <row r="25" spans="1:24">
      <c r="A25" s="73" t="str">
        <f>IF(รายชื่อสมาชิก!A24="","",รายชื่อสมาชิก!A24&amp; "  " )</f>
        <v xml:space="preserve">20  </v>
      </c>
      <c r="B25" s="171" t="str">
        <f>IF(รายชื่อสมาชิก!D24="","",รายชื่อสมาชิก!D24&amp; "  " )</f>
        <v xml:space="preserve">เด็กหญิงศศิธร ชูเชิด  </v>
      </c>
      <c r="C25" s="172"/>
      <c r="D25" s="173"/>
      <c r="E25" s="174"/>
      <c r="F25" s="174"/>
      <c r="G25" s="175"/>
      <c r="H25" s="173"/>
      <c r="I25" s="174"/>
      <c r="J25" s="174"/>
      <c r="K25" s="175"/>
      <c r="L25" s="173"/>
      <c r="M25" s="174"/>
      <c r="N25" s="174"/>
      <c r="O25" s="175"/>
      <c r="P25" s="173"/>
      <c r="Q25" s="174"/>
      <c r="R25" s="174"/>
      <c r="S25" s="175"/>
      <c r="T25" s="173"/>
      <c r="U25" s="174"/>
      <c r="V25" s="174"/>
      <c r="W25" s="175"/>
      <c r="X25" s="76">
        <f t="shared" si="0"/>
        <v>0</v>
      </c>
    </row>
    <row r="26" spans="1:24">
      <c r="A26" s="73" t="str">
        <f>IF(รายชื่อสมาชิก!A25="","",รายชื่อสมาชิก!A25&amp; "  " )</f>
        <v xml:space="preserve">21  </v>
      </c>
      <c r="B26" s="171" t="str">
        <f>IF(รายชื่อสมาชิก!D25="","",รายชื่อสมาชิก!D25&amp; "  " )</f>
        <v xml:space="preserve">เด็กหญิงมลิวรรณ สมเผ่า  </v>
      </c>
      <c r="C26" s="172"/>
      <c r="D26" s="173"/>
      <c r="E26" s="174"/>
      <c r="F26" s="174"/>
      <c r="G26" s="175"/>
      <c r="H26" s="173"/>
      <c r="I26" s="174"/>
      <c r="J26" s="174"/>
      <c r="K26" s="175"/>
      <c r="L26" s="173"/>
      <c r="M26" s="174"/>
      <c r="N26" s="174"/>
      <c r="O26" s="175"/>
      <c r="P26" s="173"/>
      <c r="Q26" s="174"/>
      <c r="R26" s="174"/>
      <c r="S26" s="175"/>
      <c r="T26" s="173"/>
      <c r="U26" s="174"/>
      <c r="V26" s="174"/>
      <c r="W26" s="175"/>
      <c r="X26" s="76">
        <f t="shared" si="0"/>
        <v>0</v>
      </c>
    </row>
    <row r="27" spans="1:24">
      <c r="A27" s="73" t="str">
        <f>IF(รายชื่อสมาชิก!A26="","",รายชื่อสมาชิก!A26&amp; "  " )</f>
        <v xml:space="preserve">22  </v>
      </c>
      <c r="B27" s="171" t="str">
        <f>IF(รายชื่อสมาชิก!D26="","",รายชื่อสมาชิก!D26&amp; "  " )</f>
        <v xml:space="preserve">เด็กชายพงศพัศ จันทร์ชม  </v>
      </c>
      <c r="C27" s="172"/>
      <c r="D27" s="173"/>
      <c r="E27" s="174"/>
      <c r="F27" s="174"/>
      <c r="G27" s="175"/>
      <c r="H27" s="173"/>
      <c r="I27" s="174"/>
      <c r="J27" s="174"/>
      <c r="K27" s="175"/>
      <c r="L27" s="173"/>
      <c r="M27" s="174"/>
      <c r="N27" s="174"/>
      <c r="O27" s="175"/>
      <c r="P27" s="173"/>
      <c r="Q27" s="174"/>
      <c r="R27" s="174"/>
      <c r="S27" s="175"/>
      <c r="T27" s="173"/>
      <c r="U27" s="174"/>
      <c r="V27" s="174"/>
      <c r="W27" s="175"/>
      <c r="X27" s="76">
        <f t="shared" si="0"/>
        <v>0</v>
      </c>
    </row>
    <row r="28" spans="1:24" ht="21.6" thickBot="1">
      <c r="A28" s="74" t="str">
        <f>IF(รายชื่อสมาชิก!A27="","",รายชื่อสมาชิก!A27&amp; "  " )</f>
        <v/>
      </c>
      <c r="B28" s="199" t="str">
        <f>IF(รายชื่อสมาชิก!D27="","",รายชื่อสมาชิก!D27&amp; "  " )</f>
        <v/>
      </c>
      <c r="C28" s="200"/>
      <c r="D28" s="176"/>
      <c r="E28" s="177"/>
      <c r="F28" s="177"/>
      <c r="G28" s="178"/>
      <c r="H28" s="176"/>
      <c r="I28" s="177"/>
      <c r="J28" s="177"/>
      <c r="K28" s="178"/>
      <c r="L28" s="176"/>
      <c r="M28" s="177"/>
      <c r="N28" s="177"/>
      <c r="O28" s="178"/>
      <c r="P28" s="176"/>
      <c r="Q28" s="177"/>
      <c r="R28" s="177"/>
      <c r="S28" s="178"/>
      <c r="T28" s="176"/>
      <c r="U28" s="177"/>
      <c r="V28" s="177"/>
      <c r="W28" s="178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zoomScaleNormal="100" workbookViewId="0">
      <selection sqref="A1:XFD1048576"/>
    </sheetView>
  </sheetViews>
  <sheetFormatPr defaultColWidth="9.109375" defaultRowHeight="21"/>
  <cols>
    <col min="1" max="1" width="4.6640625" style="228" customWidth="1"/>
    <col min="2" max="3" width="12.6640625" style="228" customWidth="1"/>
    <col min="4" max="4" width="2.33203125" style="228" customWidth="1"/>
    <col min="5" max="5" width="3" style="228" customWidth="1"/>
    <col min="6" max="6" width="1.88671875" style="228" customWidth="1"/>
    <col min="7" max="8" width="3" style="228" customWidth="1"/>
    <col min="9" max="9" width="1.33203125" style="228" customWidth="1"/>
    <col min="10" max="11" width="3" style="228" customWidth="1"/>
    <col min="12" max="12" width="1" style="228" customWidth="1"/>
    <col min="13" max="14" width="3" style="228" customWidth="1"/>
    <col min="15" max="15" width="1.109375" style="228" customWidth="1"/>
    <col min="16" max="17" width="3" style="228" customWidth="1"/>
    <col min="18" max="18" width="1" style="228" customWidth="1"/>
    <col min="19" max="20" width="3" style="228" customWidth="1"/>
    <col min="21" max="21" width="2.33203125" style="228" customWidth="1"/>
    <col min="22" max="22" width="3" style="228" customWidth="1"/>
    <col min="23" max="23" width="3.6640625" style="228" customWidth="1"/>
    <col min="24" max="24" width="1" style="228" customWidth="1"/>
    <col min="25" max="25" width="9" style="228" customWidth="1"/>
    <col min="26" max="16384" width="9.109375" style="228"/>
  </cols>
  <sheetData>
    <row r="1" spans="1:25">
      <c r="A1" s="266" t="s">
        <v>441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7"/>
      <c r="M1" s="227" t="str">
        <f>IF(ปก!$C$7="","",(ปก!C7))</f>
        <v/>
      </c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1:25" ht="21.6" thickBot="1">
      <c r="A2" s="268" t="str">
        <f>ภาคเรียนที่2!A2</f>
        <v>ภาคเรียนที่ 2</v>
      </c>
      <c r="B2" s="268"/>
      <c r="C2" s="269" t="s">
        <v>21</v>
      </c>
      <c r="D2" s="270" t="str">
        <f>ปก!H10</f>
        <v>นายกานต์  สุขกลาง</v>
      </c>
      <c r="E2" s="270"/>
      <c r="F2" s="270"/>
      <c r="G2" s="270"/>
      <c r="H2" s="270"/>
      <c r="I2" s="270"/>
      <c r="J2" s="270"/>
      <c r="K2" s="270"/>
      <c r="L2" s="270" t="str">
        <f>IF(ปก!H11="",""," " &amp; ปก!H11 &amp; "")</f>
        <v xml:space="preserve"> นางสาวบัวบุษกร รักษา</v>
      </c>
      <c r="M2" s="271"/>
      <c r="N2" s="271"/>
      <c r="O2" s="271"/>
      <c r="P2" s="271"/>
      <c r="Q2" s="271"/>
      <c r="R2" s="271"/>
      <c r="S2" s="271"/>
      <c r="T2" s="272" t="str">
        <f>ปก!F9</f>
        <v>ชั้นมัธยมศึกษาปีที่ 1</v>
      </c>
      <c r="U2" s="272"/>
      <c r="V2" s="272"/>
      <c r="W2" s="272"/>
      <c r="X2" s="272"/>
      <c r="Y2" s="272"/>
    </row>
    <row r="3" spans="1:25" ht="21.6" thickBot="1">
      <c r="A3" s="231" t="s">
        <v>1</v>
      </c>
      <c r="B3" s="232" t="s">
        <v>433</v>
      </c>
      <c r="C3" s="233"/>
      <c r="D3" s="234" t="s">
        <v>445</v>
      </c>
      <c r="E3" s="235"/>
      <c r="F3" s="235"/>
      <c r="G3" s="235"/>
      <c r="H3" s="235"/>
      <c r="I3" s="236"/>
      <c r="J3" s="273" t="s">
        <v>435</v>
      </c>
      <c r="K3" s="274"/>
      <c r="L3" s="274"/>
      <c r="M3" s="275" t="s">
        <v>444</v>
      </c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7"/>
      <c r="Y3" s="278" t="s">
        <v>0</v>
      </c>
    </row>
    <row r="4" spans="1:25" ht="24" customHeight="1" thickBot="1">
      <c r="A4" s="238"/>
      <c r="B4" s="239"/>
      <c r="C4" s="279"/>
      <c r="D4" s="234" t="str">
        <f>ปก!N7</f>
        <v>2</v>
      </c>
      <c r="E4" s="235"/>
      <c r="F4" s="235"/>
      <c r="G4" s="235"/>
      <c r="H4" s="235"/>
      <c r="I4" s="236"/>
      <c r="J4" s="273">
        <v>100</v>
      </c>
      <c r="K4" s="274"/>
      <c r="L4" s="280"/>
      <c r="M4" s="281" t="s">
        <v>50</v>
      </c>
      <c r="N4" s="282"/>
      <c r="O4" s="283"/>
      <c r="P4" s="284" t="s">
        <v>63</v>
      </c>
      <c r="Q4" s="285"/>
      <c r="R4" s="286"/>
      <c r="S4" s="287" t="s">
        <v>199</v>
      </c>
      <c r="T4" s="288"/>
      <c r="U4" s="289"/>
      <c r="V4" s="290" t="s">
        <v>67</v>
      </c>
      <c r="W4" s="291"/>
      <c r="X4" s="292"/>
      <c r="Y4" s="293"/>
    </row>
    <row r="5" spans="1:25" ht="21.6" thickBot="1">
      <c r="A5" s="238"/>
      <c r="B5" s="239"/>
      <c r="C5" s="279"/>
      <c r="D5" s="273" t="s">
        <v>457</v>
      </c>
      <c r="E5" s="274"/>
      <c r="F5" s="274"/>
      <c r="G5" s="274"/>
      <c r="H5" s="274"/>
      <c r="I5" s="280"/>
      <c r="J5" s="294"/>
      <c r="K5" s="295"/>
      <c r="L5" s="296"/>
      <c r="M5" s="297"/>
      <c r="N5" s="298"/>
      <c r="O5" s="299"/>
      <c r="P5" s="300"/>
      <c r="Q5" s="301"/>
      <c r="R5" s="302"/>
      <c r="S5" s="303"/>
      <c r="T5" s="304"/>
      <c r="U5" s="305"/>
      <c r="V5" s="306"/>
      <c r="W5" s="307"/>
      <c r="X5" s="308"/>
      <c r="Y5" s="293"/>
    </row>
    <row r="6" spans="1:25">
      <c r="A6" s="243" t="str">
        <f>IF(รายชื่อสมาชิก!A5="","",รายชื่อสมาชิก!A5&amp; "  " )</f>
        <v xml:space="preserve">1  </v>
      </c>
      <c r="B6" s="244" t="str">
        <f>IF(รายชื่อสมาชิก!D5="","",รายชื่อสมาชิก!D5&amp; "  " )</f>
        <v xml:space="preserve">เด็กชายณพรรณพ อุตพันธ์  </v>
      </c>
      <c r="C6" s="309"/>
      <c r="D6" s="246">
        <f>ภาคเรียนที่2!X6</f>
        <v>63</v>
      </c>
      <c r="E6" s="247"/>
      <c r="F6" s="247"/>
      <c r="G6" s="247"/>
      <c r="H6" s="247"/>
      <c r="I6" s="310"/>
      <c r="J6" s="246">
        <f>IF($B6="","",(D6))</f>
        <v>63</v>
      </c>
      <c r="K6" s="247"/>
      <c r="L6" s="248"/>
      <c r="M6" s="311" t="str">
        <f>IF($B6="","",IF(J6&gt;=79.5,"√"," "))</f>
        <v xml:space="preserve"> </v>
      </c>
      <c r="N6" s="247"/>
      <c r="O6" s="248"/>
      <c r="P6" s="246" t="str">
        <f>IF($B6="","",IF(J6&gt;=79.5," ",IF(J6&gt;=69.5,"√",IF(J6&lt;69.5," "))))</f>
        <v xml:space="preserve"> </v>
      </c>
      <c r="Q6" s="247"/>
      <c r="R6" s="248"/>
      <c r="S6" s="246" t="str">
        <f>IF($B6="","",IF(J6&gt;=69.5," ",IF(J6&gt;=49.5,"√",IF(J6&lt;49.5," "))))</f>
        <v>√</v>
      </c>
      <c r="T6" s="247"/>
      <c r="U6" s="248"/>
      <c r="V6" s="246" t="str">
        <f>IF($B6="","",IF(J6&lt;49.5,"√"," "))</f>
        <v xml:space="preserve"> </v>
      </c>
      <c r="W6" s="247"/>
      <c r="X6" s="248"/>
      <c r="Y6" s="312"/>
    </row>
    <row r="7" spans="1:25">
      <c r="A7" s="250" t="str">
        <f>IF(รายชื่อสมาชิก!A6="","",รายชื่อสมาชิก!A6&amp; "  " )</f>
        <v xml:space="preserve">2  </v>
      </c>
      <c r="B7" s="251" t="str">
        <f>IF(รายชื่อสมาชิก!D6="","",รายชื่อสมาชิก!D6&amp; "  " )</f>
        <v xml:space="preserve">เด็กหญิงสุรพิชญ์ คำดี  </v>
      </c>
      <c r="C7" s="313"/>
      <c r="D7" s="253">
        <f>ภาคเรียนที่2!X7</f>
        <v>0</v>
      </c>
      <c r="E7" s="254"/>
      <c r="F7" s="254"/>
      <c r="G7" s="254"/>
      <c r="H7" s="254"/>
      <c r="I7" s="314"/>
      <c r="J7" s="253">
        <f t="shared" ref="J7:J28" si="0">IF($B7="","",(D7))</f>
        <v>0</v>
      </c>
      <c r="K7" s="254"/>
      <c r="L7" s="255"/>
      <c r="M7" s="315" t="str">
        <f t="shared" ref="M7:M28" si="1">IF($B7="","",IF(J7&gt;=79.5,"√"," "))</f>
        <v xml:space="preserve"> </v>
      </c>
      <c r="N7" s="254"/>
      <c r="O7" s="255"/>
      <c r="P7" s="253" t="str">
        <f t="shared" ref="P7:P28" si="2">IF($B7="","",IF(J7&gt;=79.5," ",IF(J7&gt;=69.5,"√",IF(J7&lt;69.5," "))))</f>
        <v xml:space="preserve"> </v>
      </c>
      <c r="Q7" s="254"/>
      <c r="R7" s="255"/>
      <c r="S7" s="253" t="str">
        <f t="shared" ref="S7:S28" si="3">IF($B7="","",IF(J7&gt;=69.5," ",IF(J7&gt;=49.5,"√",IF(J7&lt;49.5," "))))</f>
        <v xml:space="preserve"> </v>
      </c>
      <c r="T7" s="254"/>
      <c r="U7" s="255"/>
      <c r="V7" s="253" t="str">
        <f t="shared" ref="V7:V28" si="4">IF($B7="","",IF(J7&lt;49.5,"√"," "))</f>
        <v>√</v>
      </c>
      <c r="W7" s="254"/>
      <c r="X7" s="255"/>
      <c r="Y7" s="316"/>
    </row>
    <row r="8" spans="1:25">
      <c r="A8" s="250" t="str">
        <f>IF(รายชื่อสมาชิก!A7="","",รายชื่อสมาชิก!A7&amp; "  " )</f>
        <v xml:space="preserve">3  </v>
      </c>
      <c r="B8" s="251" t="str">
        <f>IF(รายชื่อสมาชิก!D7="","",รายชื่อสมาชิก!D7&amp; "  " )</f>
        <v xml:space="preserve">เด็กหญิงภคมน  มาโต  </v>
      </c>
      <c r="C8" s="313"/>
      <c r="D8" s="253">
        <f>ภาคเรียนที่2!X8</f>
        <v>0</v>
      </c>
      <c r="E8" s="254"/>
      <c r="F8" s="254"/>
      <c r="G8" s="254"/>
      <c r="H8" s="254"/>
      <c r="I8" s="314"/>
      <c r="J8" s="253">
        <f>IF($B8="","",(D8))</f>
        <v>0</v>
      </c>
      <c r="K8" s="254"/>
      <c r="L8" s="255"/>
      <c r="M8" s="315" t="str">
        <f t="shared" si="1"/>
        <v xml:space="preserve"> </v>
      </c>
      <c r="N8" s="254"/>
      <c r="O8" s="255"/>
      <c r="P8" s="253" t="str">
        <f t="shared" si="2"/>
        <v xml:space="preserve"> </v>
      </c>
      <c r="Q8" s="254"/>
      <c r="R8" s="255"/>
      <c r="S8" s="253" t="str">
        <f t="shared" si="3"/>
        <v xml:space="preserve"> </v>
      </c>
      <c r="T8" s="254"/>
      <c r="U8" s="255"/>
      <c r="V8" s="253" t="str">
        <f t="shared" si="4"/>
        <v>√</v>
      </c>
      <c r="W8" s="254"/>
      <c r="X8" s="255"/>
      <c r="Y8" s="316"/>
    </row>
    <row r="9" spans="1:25">
      <c r="A9" s="250" t="str">
        <f>IF(รายชื่อสมาชิก!A8="","",รายชื่อสมาชิก!A8&amp; "  " )</f>
        <v xml:space="preserve">4  </v>
      </c>
      <c r="B9" s="251" t="str">
        <f>IF(รายชื่อสมาชิก!D8="","",รายชื่อสมาชิก!D8&amp; "  " )</f>
        <v xml:space="preserve">เด็กหญิงจินดารัตน์ ทับทอง  </v>
      </c>
      <c r="C9" s="313"/>
      <c r="D9" s="253">
        <f>ภาคเรียนที่2!X9</f>
        <v>0</v>
      </c>
      <c r="E9" s="254"/>
      <c r="F9" s="254"/>
      <c r="G9" s="254"/>
      <c r="H9" s="254"/>
      <c r="I9" s="314"/>
      <c r="J9" s="253">
        <f t="shared" si="0"/>
        <v>0</v>
      </c>
      <c r="K9" s="254"/>
      <c r="L9" s="255"/>
      <c r="M9" s="315" t="str">
        <f t="shared" si="1"/>
        <v xml:space="preserve"> </v>
      </c>
      <c r="N9" s="254"/>
      <c r="O9" s="255"/>
      <c r="P9" s="253" t="str">
        <f t="shared" si="2"/>
        <v xml:space="preserve"> </v>
      </c>
      <c r="Q9" s="254"/>
      <c r="R9" s="255"/>
      <c r="S9" s="253" t="str">
        <f t="shared" si="3"/>
        <v xml:space="preserve"> </v>
      </c>
      <c r="T9" s="254"/>
      <c r="U9" s="255"/>
      <c r="V9" s="253" t="str">
        <f t="shared" si="4"/>
        <v>√</v>
      </c>
      <c r="W9" s="254"/>
      <c r="X9" s="255"/>
      <c r="Y9" s="316"/>
    </row>
    <row r="10" spans="1:25">
      <c r="A10" s="250" t="str">
        <f>IF(รายชื่อสมาชิก!A9="","",รายชื่อสมาชิก!A9&amp; "  " )</f>
        <v xml:space="preserve">5  </v>
      </c>
      <c r="B10" s="251" t="str">
        <f>IF(รายชื่อสมาชิก!D9="","",รายชื่อสมาชิก!D9&amp; "  " )</f>
        <v xml:space="preserve">เด็กชายวีระ  ชมครุฑ  </v>
      </c>
      <c r="C10" s="313"/>
      <c r="D10" s="253">
        <f>ภาคเรียนที่2!X10</f>
        <v>0</v>
      </c>
      <c r="E10" s="254"/>
      <c r="F10" s="254"/>
      <c r="G10" s="254"/>
      <c r="H10" s="254"/>
      <c r="I10" s="314"/>
      <c r="J10" s="253">
        <f t="shared" si="0"/>
        <v>0</v>
      </c>
      <c r="K10" s="254"/>
      <c r="L10" s="255"/>
      <c r="M10" s="315" t="str">
        <f t="shared" si="1"/>
        <v xml:space="preserve"> </v>
      </c>
      <c r="N10" s="254"/>
      <c r="O10" s="255"/>
      <c r="P10" s="253" t="str">
        <f t="shared" si="2"/>
        <v xml:space="preserve"> </v>
      </c>
      <c r="Q10" s="254"/>
      <c r="R10" s="255"/>
      <c r="S10" s="253" t="str">
        <f t="shared" si="3"/>
        <v xml:space="preserve"> </v>
      </c>
      <c r="T10" s="254"/>
      <c r="U10" s="255"/>
      <c r="V10" s="253" t="str">
        <f t="shared" si="4"/>
        <v>√</v>
      </c>
      <c r="W10" s="254"/>
      <c r="X10" s="255"/>
      <c r="Y10" s="316"/>
    </row>
    <row r="11" spans="1:25">
      <c r="A11" s="250" t="str">
        <f>IF(รายชื่อสมาชิก!A10="","",รายชื่อสมาชิก!A10&amp; "  " )</f>
        <v xml:space="preserve">6  </v>
      </c>
      <c r="B11" s="251" t="str">
        <f>IF(รายชื่อสมาชิก!D10="","",รายชื่อสมาชิก!D10&amp; "  " )</f>
        <v xml:space="preserve">เด็กชายณพรรนพ ขัดชมา  </v>
      </c>
      <c r="C11" s="313"/>
      <c r="D11" s="253">
        <f>ภาคเรียนที่2!X11</f>
        <v>0</v>
      </c>
      <c r="E11" s="254"/>
      <c r="F11" s="254"/>
      <c r="G11" s="254"/>
      <c r="H11" s="254"/>
      <c r="I11" s="314"/>
      <c r="J11" s="253">
        <f t="shared" si="0"/>
        <v>0</v>
      </c>
      <c r="K11" s="254"/>
      <c r="L11" s="255"/>
      <c r="M11" s="315" t="str">
        <f t="shared" si="1"/>
        <v xml:space="preserve"> </v>
      </c>
      <c r="N11" s="254"/>
      <c r="O11" s="255"/>
      <c r="P11" s="253" t="str">
        <f t="shared" si="2"/>
        <v xml:space="preserve"> </v>
      </c>
      <c r="Q11" s="254"/>
      <c r="R11" s="255"/>
      <c r="S11" s="253" t="str">
        <f t="shared" si="3"/>
        <v xml:space="preserve"> </v>
      </c>
      <c r="T11" s="254"/>
      <c r="U11" s="255"/>
      <c r="V11" s="253" t="str">
        <f t="shared" si="4"/>
        <v>√</v>
      </c>
      <c r="W11" s="254"/>
      <c r="X11" s="255"/>
      <c r="Y11" s="316"/>
    </row>
    <row r="12" spans="1:25">
      <c r="A12" s="250" t="str">
        <f>IF(รายชื่อสมาชิก!A11="","",รายชื่อสมาชิก!A11&amp; "  " )</f>
        <v xml:space="preserve">7  </v>
      </c>
      <c r="B12" s="251" t="str">
        <f>IF(รายชื่อสมาชิก!D11="","",รายชื่อสมาชิก!D11&amp; "  " )</f>
        <v xml:space="preserve">เด็กชายพดชรพล ดีนิล  </v>
      </c>
      <c r="C12" s="313"/>
      <c r="D12" s="253">
        <f>ภาคเรียนที่2!X12</f>
        <v>0</v>
      </c>
      <c r="E12" s="254"/>
      <c r="F12" s="254"/>
      <c r="G12" s="254"/>
      <c r="H12" s="254"/>
      <c r="I12" s="314"/>
      <c r="J12" s="253">
        <f t="shared" si="0"/>
        <v>0</v>
      </c>
      <c r="K12" s="254"/>
      <c r="L12" s="255"/>
      <c r="M12" s="315" t="str">
        <f t="shared" si="1"/>
        <v xml:space="preserve"> </v>
      </c>
      <c r="N12" s="254"/>
      <c r="O12" s="255"/>
      <c r="P12" s="253" t="str">
        <f t="shared" si="2"/>
        <v xml:space="preserve"> </v>
      </c>
      <c r="Q12" s="254"/>
      <c r="R12" s="255"/>
      <c r="S12" s="253" t="str">
        <f t="shared" si="3"/>
        <v xml:space="preserve"> </v>
      </c>
      <c r="T12" s="254"/>
      <c r="U12" s="255"/>
      <c r="V12" s="253" t="str">
        <f t="shared" si="4"/>
        <v>√</v>
      </c>
      <c r="W12" s="254"/>
      <c r="X12" s="255"/>
      <c r="Y12" s="316"/>
    </row>
    <row r="13" spans="1:25">
      <c r="A13" s="250" t="str">
        <f>IF(รายชื่อสมาชิก!A12="","",รายชื่อสมาชิก!A12&amp; "  " )</f>
        <v xml:space="preserve">8  </v>
      </c>
      <c r="B13" s="251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313"/>
      <c r="D13" s="253">
        <f>ภาคเรียนที่2!X13</f>
        <v>0</v>
      </c>
      <c r="E13" s="254"/>
      <c r="F13" s="254"/>
      <c r="G13" s="254"/>
      <c r="H13" s="254"/>
      <c r="I13" s="314"/>
      <c r="J13" s="253">
        <f t="shared" si="0"/>
        <v>0</v>
      </c>
      <c r="K13" s="254"/>
      <c r="L13" s="255"/>
      <c r="M13" s="315" t="str">
        <f t="shared" si="1"/>
        <v xml:space="preserve"> </v>
      </c>
      <c r="N13" s="254"/>
      <c r="O13" s="255"/>
      <c r="P13" s="253" t="str">
        <f t="shared" si="2"/>
        <v xml:space="preserve"> </v>
      </c>
      <c r="Q13" s="254"/>
      <c r="R13" s="255"/>
      <c r="S13" s="253" t="str">
        <f t="shared" si="3"/>
        <v xml:space="preserve"> </v>
      </c>
      <c r="T13" s="254"/>
      <c r="U13" s="255"/>
      <c r="V13" s="253" t="str">
        <f t="shared" si="4"/>
        <v>√</v>
      </c>
      <c r="W13" s="254"/>
      <c r="X13" s="255"/>
      <c r="Y13" s="316"/>
    </row>
    <row r="14" spans="1:25">
      <c r="A14" s="250" t="str">
        <f>IF(รายชื่อสมาชิก!A13="","",รายชื่อสมาชิก!A13&amp; "  " )</f>
        <v xml:space="preserve">9  </v>
      </c>
      <c r="B14" s="25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313"/>
      <c r="D14" s="253">
        <f>ภาคเรียนที่2!X14</f>
        <v>0</v>
      </c>
      <c r="E14" s="254"/>
      <c r="F14" s="254"/>
      <c r="G14" s="254"/>
      <c r="H14" s="254"/>
      <c r="I14" s="314"/>
      <c r="J14" s="253">
        <f t="shared" si="0"/>
        <v>0</v>
      </c>
      <c r="K14" s="254"/>
      <c r="L14" s="255"/>
      <c r="M14" s="315" t="str">
        <f t="shared" si="1"/>
        <v xml:space="preserve"> </v>
      </c>
      <c r="N14" s="254"/>
      <c r="O14" s="255"/>
      <c r="P14" s="253" t="str">
        <f t="shared" si="2"/>
        <v xml:space="preserve"> </v>
      </c>
      <c r="Q14" s="254"/>
      <c r="R14" s="255"/>
      <c r="S14" s="253" t="str">
        <f t="shared" si="3"/>
        <v xml:space="preserve"> </v>
      </c>
      <c r="T14" s="254"/>
      <c r="U14" s="255"/>
      <c r="V14" s="253" t="str">
        <f t="shared" si="4"/>
        <v>√</v>
      </c>
      <c r="W14" s="254"/>
      <c r="X14" s="255"/>
      <c r="Y14" s="316"/>
    </row>
    <row r="15" spans="1:25">
      <c r="A15" s="250" t="str">
        <f>IF(รายชื่อสมาชิก!A14="","",รายชื่อสมาชิก!A14&amp; "  " )</f>
        <v xml:space="preserve">10  </v>
      </c>
      <c r="B15" s="251" t="str">
        <f>IF(รายชื่อสมาชิก!D14="","",รายชื่อสมาชิก!D14&amp; "  " )</f>
        <v xml:space="preserve">เด็กหญิงเตือนใจ มณีรักษ์  </v>
      </c>
      <c r="C15" s="313"/>
      <c r="D15" s="253">
        <f>ภาคเรียนที่2!X15</f>
        <v>0</v>
      </c>
      <c r="E15" s="254"/>
      <c r="F15" s="254"/>
      <c r="G15" s="254"/>
      <c r="H15" s="254"/>
      <c r="I15" s="314"/>
      <c r="J15" s="253">
        <f t="shared" si="0"/>
        <v>0</v>
      </c>
      <c r="K15" s="254"/>
      <c r="L15" s="255"/>
      <c r="M15" s="315" t="str">
        <f t="shared" si="1"/>
        <v xml:space="preserve"> </v>
      </c>
      <c r="N15" s="254"/>
      <c r="O15" s="255"/>
      <c r="P15" s="253" t="str">
        <f t="shared" si="2"/>
        <v xml:space="preserve"> </v>
      </c>
      <c r="Q15" s="254"/>
      <c r="R15" s="255"/>
      <c r="S15" s="253" t="str">
        <f t="shared" si="3"/>
        <v xml:space="preserve"> </v>
      </c>
      <c r="T15" s="254"/>
      <c r="U15" s="255"/>
      <c r="V15" s="253" t="str">
        <f t="shared" si="4"/>
        <v>√</v>
      </c>
      <c r="W15" s="254"/>
      <c r="X15" s="255"/>
      <c r="Y15" s="316"/>
    </row>
    <row r="16" spans="1:25">
      <c r="A16" s="250" t="str">
        <f>IF(รายชื่อสมาชิก!A15="","",รายชื่อสมาชิก!A15&amp; "  " )</f>
        <v xml:space="preserve">11  </v>
      </c>
      <c r="B16" s="251" t="str">
        <f>IF(รายชื่อสมาชิก!D15="","",รายชื่อสมาชิก!D15&amp; "  " )</f>
        <v xml:space="preserve">เด็กชายธนกฤต รอดสุพรรณ์  </v>
      </c>
      <c r="C16" s="313"/>
      <c r="D16" s="253">
        <f>ภาคเรียนที่2!X16</f>
        <v>0</v>
      </c>
      <c r="E16" s="254"/>
      <c r="F16" s="254"/>
      <c r="G16" s="254"/>
      <c r="H16" s="254"/>
      <c r="I16" s="314"/>
      <c r="J16" s="253">
        <f t="shared" si="0"/>
        <v>0</v>
      </c>
      <c r="K16" s="254"/>
      <c r="L16" s="255"/>
      <c r="M16" s="315" t="str">
        <f t="shared" si="1"/>
        <v xml:space="preserve"> </v>
      </c>
      <c r="N16" s="254"/>
      <c r="O16" s="255"/>
      <c r="P16" s="253" t="str">
        <f t="shared" si="2"/>
        <v xml:space="preserve"> </v>
      </c>
      <c r="Q16" s="254"/>
      <c r="R16" s="255"/>
      <c r="S16" s="253" t="str">
        <f t="shared" si="3"/>
        <v xml:space="preserve"> </v>
      </c>
      <c r="T16" s="254"/>
      <c r="U16" s="255"/>
      <c r="V16" s="253" t="str">
        <f t="shared" si="4"/>
        <v>√</v>
      </c>
      <c r="W16" s="254"/>
      <c r="X16" s="255"/>
      <c r="Y16" s="316"/>
    </row>
    <row r="17" spans="1:25">
      <c r="A17" s="250" t="str">
        <f>IF(รายชื่อสมาชิก!A16="","",รายชื่อสมาชิก!A16&amp; "  " )</f>
        <v xml:space="preserve">12  </v>
      </c>
      <c r="B17" s="251" t="str">
        <f>IF(รายชื่อสมาชิก!D16="","",รายชื่อสมาชิก!D16&amp; "  " )</f>
        <v xml:space="preserve">เด็กชายธีรภัทร กระแสโท  </v>
      </c>
      <c r="C17" s="313"/>
      <c r="D17" s="253">
        <f>ภาคเรียนที่2!X17</f>
        <v>0</v>
      </c>
      <c r="E17" s="254"/>
      <c r="F17" s="254"/>
      <c r="G17" s="254"/>
      <c r="H17" s="254"/>
      <c r="I17" s="314"/>
      <c r="J17" s="253">
        <f t="shared" si="0"/>
        <v>0</v>
      </c>
      <c r="K17" s="254"/>
      <c r="L17" s="255"/>
      <c r="M17" s="315" t="str">
        <f t="shared" si="1"/>
        <v xml:space="preserve"> </v>
      </c>
      <c r="N17" s="254"/>
      <c r="O17" s="255"/>
      <c r="P17" s="253" t="str">
        <f t="shared" si="2"/>
        <v xml:space="preserve"> </v>
      </c>
      <c r="Q17" s="254"/>
      <c r="R17" s="255"/>
      <c r="S17" s="253" t="str">
        <f t="shared" si="3"/>
        <v xml:space="preserve"> </v>
      </c>
      <c r="T17" s="254"/>
      <c r="U17" s="255"/>
      <c r="V17" s="253" t="str">
        <f t="shared" si="4"/>
        <v>√</v>
      </c>
      <c r="W17" s="254"/>
      <c r="X17" s="255"/>
      <c r="Y17" s="316"/>
    </row>
    <row r="18" spans="1:25">
      <c r="A18" s="250" t="str">
        <f>IF(รายชื่อสมาชิก!A17="","",รายชื่อสมาชิก!A17&amp; "  " )</f>
        <v xml:space="preserve">13  </v>
      </c>
      <c r="B18" s="251" t="str">
        <f>IF(รายชื่อสมาชิก!D17="","",รายชื่อสมาชิก!D17&amp; "  " )</f>
        <v xml:space="preserve">เด็กชายนภดล ธีระวุฒธิ์  </v>
      </c>
      <c r="C18" s="313"/>
      <c r="D18" s="253">
        <f>ภาคเรียนที่2!X18</f>
        <v>0</v>
      </c>
      <c r="E18" s="254"/>
      <c r="F18" s="254"/>
      <c r="G18" s="254"/>
      <c r="H18" s="254"/>
      <c r="I18" s="314"/>
      <c r="J18" s="253">
        <f t="shared" si="0"/>
        <v>0</v>
      </c>
      <c r="K18" s="254"/>
      <c r="L18" s="255"/>
      <c r="M18" s="315" t="str">
        <f t="shared" si="1"/>
        <v xml:space="preserve"> </v>
      </c>
      <c r="N18" s="254"/>
      <c r="O18" s="255"/>
      <c r="P18" s="253" t="str">
        <f t="shared" si="2"/>
        <v xml:space="preserve"> </v>
      </c>
      <c r="Q18" s="254"/>
      <c r="R18" s="255"/>
      <c r="S18" s="253" t="str">
        <f t="shared" si="3"/>
        <v xml:space="preserve"> </v>
      </c>
      <c r="T18" s="254"/>
      <c r="U18" s="255"/>
      <c r="V18" s="253" t="str">
        <f t="shared" si="4"/>
        <v>√</v>
      </c>
      <c r="W18" s="254"/>
      <c r="X18" s="255"/>
      <c r="Y18" s="316"/>
    </row>
    <row r="19" spans="1:25">
      <c r="A19" s="250" t="str">
        <f>IF(รายชื่อสมาชิก!A18="","",รายชื่อสมาชิก!A18&amp; "  " )</f>
        <v xml:space="preserve">14  </v>
      </c>
      <c r="B19" s="251" t="str">
        <f>IF(รายชื่อสมาชิก!D18="","",รายชื่อสมาชิก!D18&amp; "  " )</f>
        <v xml:space="preserve">เด็กหญิงจรรยมณฑน์ ศิริยศ  </v>
      </c>
      <c r="C19" s="313"/>
      <c r="D19" s="253">
        <f>ภาคเรียนที่2!X19</f>
        <v>0</v>
      </c>
      <c r="E19" s="254"/>
      <c r="F19" s="254"/>
      <c r="G19" s="254"/>
      <c r="H19" s="254"/>
      <c r="I19" s="314"/>
      <c r="J19" s="253">
        <f t="shared" si="0"/>
        <v>0</v>
      </c>
      <c r="K19" s="254"/>
      <c r="L19" s="255"/>
      <c r="M19" s="315" t="str">
        <f t="shared" si="1"/>
        <v xml:space="preserve"> </v>
      </c>
      <c r="N19" s="254"/>
      <c r="O19" s="255"/>
      <c r="P19" s="253" t="str">
        <f t="shared" si="2"/>
        <v xml:space="preserve"> </v>
      </c>
      <c r="Q19" s="254"/>
      <c r="R19" s="255"/>
      <c r="S19" s="253" t="str">
        <f t="shared" si="3"/>
        <v xml:space="preserve"> </v>
      </c>
      <c r="T19" s="254"/>
      <c r="U19" s="255"/>
      <c r="V19" s="253" t="str">
        <f t="shared" si="4"/>
        <v>√</v>
      </c>
      <c r="W19" s="254"/>
      <c r="X19" s="255"/>
      <c r="Y19" s="316"/>
    </row>
    <row r="20" spans="1:25">
      <c r="A20" s="250" t="str">
        <f>IF(รายชื่อสมาชิก!A19="","",รายชื่อสมาชิก!A19&amp; "  " )</f>
        <v xml:space="preserve">15  </v>
      </c>
      <c r="B20" s="251" t="str">
        <f>IF(รายชื่อสมาชิก!D19="","",รายชื่อสมาชิก!D19&amp; "  " )</f>
        <v xml:space="preserve">เด็กหญิงทัดดาว เนียมทอง  </v>
      </c>
      <c r="C20" s="313"/>
      <c r="D20" s="253">
        <f>ภาคเรียนที่2!X20</f>
        <v>0</v>
      </c>
      <c r="E20" s="254"/>
      <c r="F20" s="254"/>
      <c r="G20" s="254"/>
      <c r="H20" s="254"/>
      <c r="I20" s="314"/>
      <c r="J20" s="253">
        <f t="shared" si="0"/>
        <v>0</v>
      </c>
      <c r="K20" s="254"/>
      <c r="L20" s="255"/>
      <c r="M20" s="315" t="str">
        <f t="shared" si="1"/>
        <v xml:space="preserve"> </v>
      </c>
      <c r="N20" s="254"/>
      <c r="O20" s="255"/>
      <c r="P20" s="253" t="str">
        <f t="shared" si="2"/>
        <v xml:space="preserve"> </v>
      </c>
      <c r="Q20" s="254"/>
      <c r="R20" s="255"/>
      <c r="S20" s="253" t="str">
        <f t="shared" si="3"/>
        <v xml:space="preserve"> </v>
      </c>
      <c r="T20" s="254"/>
      <c r="U20" s="255"/>
      <c r="V20" s="253" t="str">
        <f t="shared" si="4"/>
        <v>√</v>
      </c>
      <c r="W20" s="254"/>
      <c r="X20" s="255"/>
      <c r="Y20" s="316"/>
    </row>
    <row r="21" spans="1:25">
      <c r="A21" s="250" t="str">
        <f>IF(รายชื่อสมาชิก!A20="","",รายชื่อสมาชิก!A20&amp; "  " )</f>
        <v xml:space="preserve">16  </v>
      </c>
      <c r="B21" s="251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313"/>
      <c r="D21" s="253">
        <f>ภาคเรียนที่2!X21</f>
        <v>0</v>
      </c>
      <c r="E21" s="254"/>
      <c r="F21" s="254"/>
      <c r="G21" s="254"/>
      <c r="H21" s="254"/>
      <c r="I21" s="314"/>
      <c r="J21" s="253">
        <f t="shared" si="0"/>
        <v>0</v>
      </c>
      <c r="K21" s="254"/>
      <c r="L21" s="255"/>
      <c r="M21" s="315" t="str">
        <f t="shared" si="1"/>
        <v xml:space="preserve"> </v>
      </c>
      <c r="N21" s="254"/>
      <c r="O21" s="255"/>
      <c r="P21" s="253" t="str">
        <f t="shared" si="2"/>
        <v xml:space="preserve"> </v>
      </c>
      <c r="Q21" s="254"/>
      <c r="R21" s="255"/>
      <c r="S21" s="253" t="str">
        <f t="shared" si="3"/>
        <v xml:space="preserve"> </v>
      </c>
      <c r="T21" s="254"/>
      <c r="U21" s="255"/>
      <c r="V21" s="253" t="str">
        <f t="shared" si="4"/>
        <v>√</v>
      </c>
      <c r="W21" s="254"/>
      <c r="X21" s="255"/>
      <c r="Y21" s="316"/>
    </row>
    <row r="22" spans="1:25">
      <c r="A22" s="250" t="str">
        <f>IF(รายชื่อสมาชิก!A21="","",รายชื่อสมาชิก!A21&amp; "  " )</f>
        <v xml:space="preserve">17  </v>
      </c>
      <c r="B22" s="251" t="str">
        <f>IF(รายชื่อสมาชิก!D21="","",รายชื่อสมาชิก!D21&amp; "  " )</f>
        <v xml:space="preserve">เด็กหญิงนลัตทพร อรรคฮาต  </v>
      </c>
      <c r="C22" s="313"/>
      <c r="D22" s="253">
        <f>ภาคเรียนที่2!X22</f>
        <v>0</v>
      </c>
      <c r="E22" s="254"/>
      <c r="F22" s="254"/>
      <c r="G22" s="254"/>
      <c r="H22" s="254"/>
      <c r="I22" s="314"/>
      <c r="J22" s="253">
        <f t="shared" si="0"/>
        <v>0</v>
      </c>
      <c r="K22" s="254"/>
      <c r="L22" s="255"/>
      <c r="M22" s="315" t="str">
        <f t="shared" si="1"/>
        <v xml:space="preserve"> </v>
      </c>
      <c r="N22" s="254"/>
      <c r="O22" s="255"/>
      <c r="P22" s="253" t="str">
        <f t="shared" si="2"/>
        <v xml:space="preserve"> </v>
      </c>
      <c r="Q22" s="254"/>
      <c r="R22" s="255"/>
      <c r="S22" s="253" t="str">
        <f t="shared" si="3"/>
        <v xml:space="preserve"> </v>
      </c>
      <c r="T22" s="254"/>
      <c r="U22" s="255"/>
      <c r="V22" s="253" t="str">
        <f t="shared" si="4"/>
        <v>√</v>
      </c>
      <c r="W22" s="254"/>
      <c r="X22" s="255"/>
      <c r="Y22" s="316"/>
    </row>
    <row r="23" spans="1:25">
      <c r="A23" s="250" t="str">
        <f>IF(รายชื่อสมาชิก!A22="","",รายชื่อสมาชิก!A22&amp; "  " )</f>
        <v xml:space="preserve">18  </v>
      </c>
      <c r="B23" s="251" t="str">
        <f>IF(รายชื่อสมาชิก!D22="","",รายชื่อสมาชิก!D22&amp; "  " )</f>
        <v xml:space="preserve">เด็กหญิงปัญฑิญา ผอบสวรรค์  </v>
      </c>
      <c r="C23" s="313"/>
      <c r="D23" s="253">
        <f>ภาคเรียนที่2!X23</f>
        <v>0</v>
      </c>
      <c r="E23" s="254"/>
      <c r="F23" s="254"/>
      <c r="G23" s="254"/>
      <c r="H23" s="254"/>
      <c r="I23" s="314"/>
      <c r="J23" s="253">
        <f t="shared" si="0"/>
        <v>0</v>
      </c>
      <c r="K23" s="254"/>
      <c r="L23" s="255"/>
      <c r="M23" s="315" t="str">
        <f t="shared" si="1"/>
        <v xml:space="preserve"> </v>
      </c>
      <c r="N23" s="254"/>
      <c r="O23" s="255"/>
      <c r="P23" s="253" t="str">
        <f t="shared" si="2"/>
        <v xml:space="preserve"> </v>
      </c>
      <c r="Q23" s="254"/>
      <c r="R23" s="255"/>
      <c r="S23" s="253" t="str">
        <f t="shared" si="3"/>
        <v xml:space="preserve"> </v>
      </c>
      <c r="T23" s="254"/>
      <c r="U23" s="255"/>
      <c r="V23" s="253" t="str">
        <f t="shared" si="4"/>
        <v>√</v>
      </c>
      <c r="W23" s="254"/>
      <c r="X23" s="255"/>
      <c r="Y23" s="316"/>
    </row>
    <row r="24" spans="1:25">
      <c r="A24" s="250" t="str">
        <f>IF(รายชื่อสมาชิก!A23="","",รายชื่อสมาชิก!A23&amp; "  " )</f>
        <v xml:space="preserve">19  </v>
      </c>
      <c r="B24" s="251" t="str">
        <f>IF(รายชื่อสมาชิก!D23="","",รายชื่อสมาชิก!D23&amp; "  " )</f>
        <v xml:space="preserve">เด็กหญิงวรรณธิมา โพธิ์ทอง  </v>
      </c>
      <c r="C24" s="313"/>
      <c r="D24" s="253">
        <f>ภาคเรียนที่2!X24</f>
        <v>0</v>
      </c>
      <c r="E24" s="254"/>
      <c r="F24" s="254"/>
      <c r="G24" s="254"/>
      <c r="H24" s="254"/>
      <c r="I24" s="314"/>
      <c r="J24" s="253">
        <f t="shared" si="0"/>
        <v>0</v>
      </c>
      <c r="K24" s="254"/>
      <c r="L24" s="255"/>
      <c r="M24" s="315" t="str">
        <f t="shared" si="1"/>
        <v xml:space="preserve"> </v>
      </c>
      <c r="N24" s="254"/>
      <c r="O24" s="255"/>
      <c r="P24" s="253" t="str">
        <f t="shared" si="2"/>
        <v xml:space="preserve"> </v>
      </c>
      <c r="Q24" s="254"/>
      <c r="R24" s="255"/>
      <c r="S24" s="253" t="str">
        <f t="shared" si="3"/>
        <v xml:space="preserve"> </v>
      </c>
      <c r="T24" s="254"/>
      <c r="U24" s="255"/>
      <c r="V24" s="253" t="str">
        <f t="shared" si="4"/>
        <v>√</v>
      </c>
      <c r="W24" s="254"/>
      <c r="X24" s="255"/>
      <c r="Y24" s="316"/>
    </row>
    <row r="25" spans="1:25">
      <c r="A25" s="250" t="str">
        <f>IF(รายชื่อสมาชิก!A24="","",รายชื่อสมาชิก!A24&amp; "  " )</f>
        <v xml:space="preserve">20  </v>
      </c>
      <c r="B25" s="251" t="str">
        <f>IF(รายชื่อสมาชิก!D24="","",รายชื่อสมาชิก!D24&amp; "  " )</f>
        <v xml:space="preserve">เด็กหญิงศศิธร ชูเชิด  </v>
      </c>
      <c r="C25" s="313"/>
      <c r="D25" s="253">
        <f>ภาคเรียนที่2!X25</f>
        <v>0</v>
      </c>
      <c r="E25" s="254"/>
      <c r="F25" s="254"/>
      <c r="G25" s="254"/>
      <c r="H25" s="254"/>
      <c r="I25" s="314"/>
      <c r="J25" s="253">
        <f t="shared" si="0"/>
        <v>0</v>
      </c>
      <c r="K25" s="254"/>
      <c r="L25" s="255"/>
      <c r="M25" s="315" t="str">
        <f t="shared" si="1"/>
        <v xml:space="preserve"> </v>
      </c>
      <c r="N25" s="254"/>
      <c r="O25" s="255"/>
      <c r="P25" s="253" t="str">
        <f t="shared" si="2"/>
        <v xml:space="preserve"> </v>
      </c>
      <c r="Q25" s="254"/>
      <c r="R25" s="255"/>
      <c r="S25" s="253" t="str">
        <f t="shared" si="3"/>
        <v xml:space="preserve"> </v>
      </c>
      <c r="T25" s="254"/>
      <c r="U25" s="255"/>
      <c r="V25" s="253" t="str">
        <f t="shared" si="4"/>
        <v>√</v>
      </c>
      <c r="W25" s="254"/>
      <c r="X25" s="255"/>
      <c r="Y25" s="316"/>
    </row>
    <row r="26" spans="1:25">
      <c r="A26" s="250" t="str">
        <f>IF(รายชื่อสมาชิก!A25="","",รายชื่อสมาชิก!A25&amp; "  " )</f>
        <v xml:space="preserve">21  </v>
      </c>
      <c r="B26" s="251" t="str">
        <f>IF(รายชื่อสมาชิก!D25="","",รายชื่อสมาชิก!D25&amp; "  " )</f>
        <v xml:space="preserve">เด็กหญิงมลิวรรณ สมเผ่า  </v>
      </c>
      <c r="C26" s="313"/>
      <c r="D26" s="253">
        <f>ภาคเรียนที่2!X26</f>
        <v>0</v>
      </c>
      <c r="E26" s="254"/>
      <c r="F26" s="254"/>
      <c r="G26" s="254"/>
      <c r="H26" s="254"/>
      <c r="I26" s="314"/>
      <c r="J26" s="253">
        <f t="shared" si="0"/>
        <v>0</v>
      </c>
      <c r="K26" s="254"/>
      <c r="L26" s="255"/>
      <c r="M26" s="315" t="str">
        <f t="shared" si="1"/>
        <v xml:space="preserve"> </v>
      </c>
      <c r="N26" s="254"/>
      <c r="O26" s="255"/>
      <c r="P26" s="253" t="str">
        <f t="shared" si="2"/>
        <v xml:space="preserve"> </v>
      </c>
      <c r="Q26" s="254"/>
      <c r="R26" s="255"/>
      <c r="S26" s="253" t="str">
        <f t="shared" si="3"/>
        <v xml:space="preserve"> </v>
      </c>
      <c r="T26" s="254"/>
      <c r="U26" s="255"/>
      <c r="V26" s="253" t="str">
        <f t="shared" si="4"/>
        <v>√</v>
      </c>
      <c r="W26" s="254"/>
      <c r="X26" s="255"/>
      <c r="Y26" s="316"/>
    </row>
    <row r="27" spans="1:25">
      <c r="A27" s="250" t="str">
        <f>IF(รายชื่อสมาชิก!A26="","",รายชื่อสมาชิก!A26&amp; "  " )</f>
        <v xml:space="preserve">22  </v>
      </c>
      <c r="B27" s="251" t="str">
        <f>IF(รายชื่อสมาชิก!D26="","",รายชื่อสมาชิก!D26&amp; "  " )</f>
        <v xml:space="preserve">เด็กชายพงศพัศ จันทร์ชม  </v>
      </c>
      <c r="C27" s="313"/>
      <c r="D27" s="253">
        <f>ภาคเรียนที่2!X27</f>
        <v>0</v>
      </c>
      <c r="E27" s="254"/>
      <c r="F27" s="254"/>
      <c r="G27" s="254"/>
      <c r="H27" s="254"/>
      <c r="I27" s="314"/>
      <c r="J27" s="253">
        <f t="shared" si="0"/>
        <v>0</v>
      </c>
      <c r="K27" s="254"/>
      <c r="L27" s="255"/>
      <c r="M27" s="315" t="str">
        <f t="shared" si="1"/>
        <v xml:space="preserve"> </v>
      </c>
      <c r="N27" s="254"/>
      <c r="O27" s="255"/>
      <c r="P27" s="253" t="str">
        <f t="shared" si="2"/>
        <v xml:space="preserve"> </v>
      </c>
      <c r="Q27" s="254"/>
      <c r="R27" s="255"/>
      <c r="S27" s="253" t="str">
        <f t="shared" si="3"/>
        <v xml:space="preserve"> </v>
      </c>
      <c r="T27" s="254"/>
      <c r="U27" s="255"/>
      <c r="V27" s="253" t="str">
        <f t="shared" si="4"/>
        <v>√</v>
      </c>
      <c r="W27" s="254"/>
      <c r="X27" s="255"/>
      <c r="Y27" s="316"/>
    </row>
    <row r="28" spans="1:25" ht="21.6" thickBot="1">
      <c r="A28" s="317" t="str">
        <f>IF(รายชื่อสมาชิก!A27="","",รายชื่อสมาชิก!A27&amp; "  " )</f>
        <v/>
      </c>
      <c r="B28" s="318" t="str">
        <f>IF(รายชื่อสมาชิก!D27="","",รายชื่อสมาชิก!D27&amp; "  " )</f>
        <v/>
      </c>
      <c r="C28" s="319"/>
      <c r="D28" s="257" t="str">
        <f>ภาคเรียนที่2!X28</f>
        <v/>
      </c>
      <c r="E28" s="258"/>
      <c r="F28" s="258"/>
      <c r="G28" s="258"/>
      <c r="H28" s="258"/>
      <c r="I28" s="320"/>
      <c r="J28" s="257" t="str">
        <f t="shared" si="0"/>
        <v/>
      </c>
      <c r="K28" s="258"/>
      <c r="L28" s="259"/>
      <c r="M28" s="321" t="str">
        <f t="shared" si="1"/>
        <v/>
      </c>
      <c r="N28" s="258"/>
      <c r="O28" s="259"/>
      <c r="P28" s="257" t="str">
        <f t="shared" si="2"/>
        <v/>
      </c>
      <c r="Q28" s="258"/>
      <c r="R28" s="259"/>
      <c r="S28" s="257" t="str">
        <f t="shared" si="3"/>
        <v/>
      </c>
      <c r="T28" s="258"/>
      <c r="U28" s="259"/>
      <c r="V28" s="257" t="str">
        <f t="shared" si="4"/>
        <v/>
      </c>
      <c r="W28" s="258"/>
      <c r="X28" s="259"/>
      <c r="Y28" s="322"/>
    </row>
    <row r="29" spans="1:25" ht="21.6" thickBot="1">
      <c r="A29" s="323" t="str">
        <f>IF(รายชื่อสมาชิก!A28="","",รายชื่อสมาชิก!A28&amp; "  " )</f>
        <v/>
      </c>
      <c r="B29" s="324" t="s">
        <v>447</v>
      </c>
      <c r="C29" s="325"/>
      <c r="D29" s="326">
        <f>IF(COUNTA(รายชื่อสมาชิก!D5:D29)=0,"",COUNTA(รายชื่อสมาชิก!D5:D29))</f>
        <v>22</v>
      </c>
      <c r="E29" s="327"/>
      <c r="F29" s="327"/>
      <c r="G29" s="328" t="s">
        <v>448</v>
      </c>
      <c r="H29" s="329"/>
      <c r="I29" s="329"/>
      <c r="J29" s="330"/>
      <c r="K29" s="331"/>
      <c r="L29" s="332"/>
      <c r="M29" s="333">
        <f>COUNTIF(M6:O28,"√")</f>
        <v>0</v>
      </c>
      <c r="N29" s="334"/>
      <c r="O29" s="335"/>
      <c r="P29" s="333">
        <f t="shared" ref="P29" si="5">COUNTIF(P6:R28,"√")</f>
        <v>0</v>
      </c>
      <c r="Q29" s="334"/>
      <c r="R29" s="335"/>
      <c r="S29" s="333">
        <f t="shared" ref="S29" si="6">COUNTIF(S6:U28,"√")</f>
        <v>1</v>
      </c>
      <c r="T29" s="334"/>
      <c r="U29" s="335"/>
      <c r="V29" s="333">
        <f t="shared" ref="V29" si="7">COUNTIF(V6:X28,"√")</f>
        <v>21</v>
      </c>
      <c r="W29" s="334"/>
      <c r="X29" s="335"/>
      <c r="Y29" s="336"/>
    </row>
    <row r="30" spans="1:25" ht="21.6" thickBot="1">
      <c r="A30" s="337" t="s">
        <v>435</v>
      </c>
      <c r="B30" s="338"/>
      <c r="C30" s="338"/>
      <c r="D30" s="338"/>
      <c r="E30" s="338"/>
      <c r="F30" s="338"/>
      <c r="G30" s="338"/>
      <c r="H30" s="338"/>
      <c r="I30" s="339"/>
      <c r="J30" s="340">
        <f>SUM(J6:L28)</f>
        <v>63</v>
      </c>
      <c r="K30" s="341"/>
      <c r="L30" s="342"/>
      <c r="M30" s="343"/>
      <c r="N30" s="344"/>
      <c r="O30" s="345"/>
      <c r="P30" s="343"/>
      <c r="Q30" s="344"/>
      <c r="R30" s="345"/>
      <c r="S30" s="343"/>
      <c r="T30" s="344"/>
      <c r="U30" s="345"/>
      <c r="V30" s="343"/>
      <c r="W30" s="344"/>
      <c r="X30" s="345"/>
      <c r="Y30" s="346"/>
    </row>
    <row r="31" spans="1:25" ht="21.6" thickBot="1">
      <c r="A31" s="347" t="s">
        <v>446</v>
      </c>
      <c r="B31" s="348"/>
      <c r="C31" s="348"/>
      <c r="D31" s="348"/>
      <c r="E31" s="348"/>
      <c r="F31" s="348"/>
      <c r="G31" s="348"/>
      <c r="H31" s="348"/>
      <c r="I31" s="349"/>
      <c r="J31" s="350">
        <f>(100*$J$30)/(100*$D$29)</f>
        <v>2.8636363636363638</v>
      </c>
      <c r="K31" s="351"/>
      <c r="L31" s="352"/>
      <c r="M31" s="353"/>
      <c r="N31" s="354"/>
      <c r="O31" s="355"/>
      <c r="P31" s="353"/>
      <c r="Q31" s="354"/>
      <c r="R31" s="355"/>
      <c r="S31" s="353"/>
      <c r="T31" s="354"/>
      <c r="U31" s="355"/>
      <c r="V31" s="353"/>
      <c r="W31" s="354"/>
      <c r="X31" s="355"/>
      <c r="Y31" s="356"/>
    </row>
  </sheetData>
  <sheetProtection algorithmName="SHA-512" hashValue="x92oLHeXQz/9bkYoETY7/4HKHV4YLCu7vRe/MnxASzFU6YFfYcMFpWQWeHFzqs94QrJci99gNDHIwqOCeNip4Q==" saltValue="3+sDc6ohgtfbJ/mQT0YP8Q==" spinCount="100000" sheet="1" objects="1" scenarios="1"/>
  <mergeCells count="193">
    <mergeCell ref="A1:K1"/>
    <mergeCell ref="A2:B2"/>
    <mergeCell ref="D2:K2"/>
    <mergeCell ref="L2:S2"/>
    <mergeCell ref="M1:Y1"/>
    <mergeCell ref="T2:Y2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  <mergeCell ref="B16:C16"/>
    <mergeCell ref="J16:L16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P23:R23"/>
    <mergeCell ref="S23:U23"/>
    <mergeCell ref="V23:X23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zoomScaleNormal="100" workbookViewId="0">
      <selection activeCell="L7" sqref="L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87" t="s">
        <v>441</v>
      </c>
      <c r="B1" s="187"/>
      <c r="C1" s="187"/>
      <c r="D1" s="187"/>
      <c r="E1" s="187"/>
      <c r="F1" s="187"/>
      <c r="G1" s="187"/>
      <c r="H1" s="71"/>
      <c r="I1" s="187">
        <f>ปก!C7</f>
        <v>0</v>
      </c>
      <c r="J1" s="187"/>
      <c r="K1" s="187"/>
      <c r="L1" s="187"/>
      <c r="M1" s="187"/>
      <c r="N1" s="187"/>
      <c r="O1" s="187"/>
      <c r="P1" s="187"/>
    </row>
    <row r="2" spans="1:16" ht="21.6" thickBot="1">
      <c r="A2" s="201" t="s">
        <v>452</v>
      </c>
      <c r="B2" s="201"/>
      <c r="C2" s="77" t="s">
        <v>21</v>
      </c>
      <c r="D2" s="201" t="str">
        <f>ปก!H10</f>
        <v>นายกานต์  สุขกลาง</v>
      </c>
      <c r="E2" s="201"/>
      <c r="F2" s="201"/>
      <c r="G2" s="201"/>
      <c r="H2" s="201"/>
      <c r="I2" s="201"/>
      <c r="J2" s="201"/>
      <c r="K2" s="201"/>
      <c r="L2" s="201" t="str">
        <f>ปก!H11</f>
        <v>นางสาวบัวบุษกร รักษา</v>
      </c>
      <c r="M2" s="201"/>
      <c r="N2" s="201"/>
      <c r="O2" s="201"/>
      <c r="P2" s="79"/>
    </row>
    <row r="3" spans="1:16" ht="21.6" thickBot="1">
      <c r="A3" s="197" t="s">
        <v>1</v>
      </c>
      <c r="B3" s="193" t="s">
        <v>433</v>
      </c>
      <c r="C3" s="194"/>
      <c r="D3" s="215" t="s">
        <v>444</v>
      </c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09" t="s">
        <v>0</v>
      </c>
    </row>
    <row r="4" spans="1:16" ht="21.6" thickBot="1">
      <c r="A4" s="198"/>
      <c r="B4" s="195"/>
      <c r="C4" s="204"/>
      <c r="D4" s="216" t="s">
        <v>442</v>
      </c>
      <c r="E4" s="217"/>
      <c r="F4" s="217"/>
      <c r="G4" s="218"/>
      <c r="H4" s="219" t="s">
        <v>443</v>
      </c>
      <c r="I4" s="220"/>
      <c r="J4" s="220"/>
      <c r="K4" s="221"/>
      <c r="L4" s="222" t="s">
        <v>452</v>
      </c>
      <c r="M4" s="223"/>
      <c r="N4" s="223"/>
      <c r="O4" s="224"/>
      <c r="P4" s="210"/>
    </row>
    <row r="5" spans="1:16" ht="25.5" customHeight="1">
      <c r="A5" s="198"/>
      <c r="B5" s="195"/>
      <c r="C5" s="204"/>
      <c r="D5" s="82" t="s">
        <v>63</v>
      </c>
      <c r="E5" s="207" t="s">
        <v>63</v>
      </c>
      <c r="F5" s="82" t="s">
        <v>54</v>
      </c>
      <c r="G5" s="82" t="s">
        <v>451</v>
      </c>
      <c r="H5" s="82" t="s">
        <v>63</v>
      </c>
      <c r="I5" s="207" t="s">
        <v>63</v>
      </c>
      <c r="J5" s="82" t="s">
        <v>54</v>
      </c>
      <c r="K5" s="82" t="s">
        <v>451</v>
      </c>
      <c r="L5" s="82" t="s">
        <v>63</v>
      </c>
      <c r="M5" s="207" t="s">
        <v>63</v>
      </c>
      <c r="N5" s="82" t="s">
        <v>54</v>
      </c>
      <c r="O5" s="82" t="s">
        <v>451</v>
      </c>
      <c r="P5" s="210"/>
    </row>
    <row r="6" spans="1:16" ht="21.6" thickBot="1">
      <c r="A6" s="198"/>
      <c r="B6" s="213"/>
      <c r="C6" s="214"/>
      <c r="D6" s="81" t="s">
        <v>449</v>
      </c>
      <c r="E6" s="208"/>
      <c r="F6" s="81" t="s">
        <v>450</v>
      </c>
      <c r="G6" s="81" t="s">
        <v>54</v>
      </c>
      <c r="H6" s="81" t="s">
        <v>449</v>
      </c>
      <c r="I6" s="208"/>
      <c r="J6" s="81" t="s">
        <v>450</v>
      </c>
      <c r="K6" s="81" t="s">
        <v>54</v>
      </c>
      <c r="L6" s="81" t="s">
        <v>449</v>
      </c>
      <c r="M6" s="208"/>
      <c r="N6" s="81" t="s">
        <v>450</v>
      </c>
      <c r="O6" s="81" t="s">
        <v>54</v>
      </c>
      <c r="P6" s="211"/>
    </row>
    <row r="7" spans="1:16">
      <c r="A7" s="72" t="str">
        <f>IF(รายชื่อสมาชิก!A5="","",รายชื่อสมาชิก!A5&amp; "  " )</f>
        <v xml:space="preserve">1  </v>
      </c>
      <c r="B7" s="179" t="str">
        <f>IF(รายชื่อสมาชิก!D5="","",รายชื่อสมาชิก!D5&amp; "  " )</f>
        <v xml:space="preserve">เด็กชายณพรรณพ อุตพันธ์  </v>
      </c>
      <c r="C7" s="203"/>
      <c r="D7" s="83" t="str">
        <f>IF($B7="","",IF(ภาคเรียนที่2!X6&gt;=79.5,"√"," "))</f>
        <v xml:space="preserve"> </v>
      </c>
      <c r="E7" s="84" t="str">
        <f>IF($B7="","",IF(ภาคเรียนที่2!X6&gt;=79.5," ",IF(ภาคเรียนที่2!X6&gt;=69.5,"√",IF(ภาคเรียนที่2!X6&lt;69.5," "))))</f>
        <v xml:space="preserve"> </v>
      </c>
      <c r="F7" s="84" t="str">
        <f>IF($B7="","",IF(ภาคเรียนที่2!X6&gt;=69.5," ",IF(ภาคเรียนที่2!X6&gt;=49.5,"√",IF(ภาคเรียนที่2!X6&lt;49.5," "))))</f>
        <v>√</v>
      </c>
      <c r="G7" s="85" t="str">
        <f>IF($B7="","",IF(ภาคเรียนที่2!X6&lt;49.5,"√"," "))</f>
        <v xml:space="preserve"> </v>
      </c>
      <c r="H7" s="83" t="str">
        <f>IF($B7="","",IF(ภาคเรียนที่!X6&gt;=79.5,"√"," "))</f>
        <v xml:space="preserve"> </v>
      </c>
      <c r="I7" s="84" t="str">
        <f>IF($B7="","",IF(ภาคเรียนที่!X6&gt;=79.5," ",IF(ภาคเรียนที่!X6&gt;=69.5,"√",IF(ภาคเรียนที่!X6&lt;69.5," "))))</f>
        <v xml:space="preserve"> </v>
      </c>
      <c r="J7" s="84" t="str">
        <f>IF($B7="","",IF(ภาคเรียนที่!X6&gt;=69.5," ",IF(ภาคเรียนที่!X6&gt;=49.5,"√",IF(ภาคเรียนที่!X6&lt;49.5," "))))</f>
        <v xml:space="preserve"> </v>
      </c>
      <c r="K7" s="85" t="str">
        <f>IF($B7="","",IF(ภาคเรียนที่!X6&lt;49.5,"√"," "))</f>
        <v>√</v>
      </c>
      <c r="L7" s="83" t="str">
        <f>สรุปผลการประเมิน!M6</f>
        <v xml:space="preserve"> </v>
      </c>
      <c r="M7" s="84" t="str">
        <f>สรุปผลการประเมิน!P6</f>
        <v xml:space="preserve"> </v>
      </c>
      <c r="N7" s="84" t="str">
        <f>สรุปผลการประเมิน!S6</f>
        <v>√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171" t="str">
        <f>IF(รายชื่อสมาชิก!D6="","",รายชื่อสมาชิก!D6&amp; "  " )</f>
        <v xml:space="preserve">เด็กหญิงสุรพิชญ์ คำดี  </v>
      </c>
      <c r="C8" s="202"/>
      <c r="D8" s="83" t="str">
        <f>IF($B8="","",IF(ภาคเรียนที่2!X7&gt;=79.5,"√"," "))</f>
        <v xml:space="preserve"> </v>
      </c>
      <c r="E8" s="84" t="str">
        <f>IF($B8="","",IF(ภาคเรียนที่2!X7&gt;=79.5," ",IF(ภาคเรียนที่2!X7&gt;=69.5,"√",IF(ภาคเรียนที่2!X7&lt;69.5," "))))</f>
        <v xml:space="preserve"> </v>
      </c>
      <c r="F8" s="84" t="str">
        <f>IF($B8="","",IF(ภาคเรียนที่2!X7&gt;=69.5," ",IF(ภาคเรียนที่2!X7&gt;=49.5,"√",IF(ภาคเรียนที่2!X7&lt;49.5," "))))</f>
        <v xml:space="preserve"> </v>
      </c>
      <c r="G8" s="85" t="str">
        <f>IF($B8="","",IF(ภาคเรียนที่2!X7&lt;49.5,"√"," "))</f>
        <v>√</v>
      </c>
      <c r="H8" s="83" t="str">
        <f>IF($B8="","",IF(ภาคเรียนที่!X7&gt;=79.5,"√"," "))</f>
        <v xml:space="preserve"> </v>
      </c>
      <c r="I8" s="84" t="str">
        <f>IF($B8="","",IF(ภาคเรียนที่!X7&gt;=79.5," ",IF(ภาคเรียนที่!X7&gt;=69.5,"√",IF(ภาคเรียนที่!X7&lt;69.5," "))))</f>
        <v xml:space="preserve"> </v>
      </c>
      <c r="J8" s="84" t="str">
        <f>IF($B8="","",IF(ภาคเรียนที่!X7&gt;=69.5," ",IF(ภาคเรียนที่!X7&gt;=49.5,"√",IF(ภาคเรียนที่!X7&lt;49.5," "))))</f>
        <v xml:space="preserve"> </v>
      </c>
      <c r="K8" s="85" t="str">
        <f>IF($B8="","",IF(ภาคเรียนที่!X7&lt;49.5,"√","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171" t="str">
        <f>IF(รายชื่อสมาชิก!D7="","",รายชื่อสมาชิก!D7&amp; "  " )</f>
        <v xml:space="preserve">เด็กหญิงภคมน  มาโต  </v>
      </c>
      <c r="C9" s="202"/>
      <c r="D9" s="83" t="str">
        <f>IF($B9="","",IF(ภาคเรียนที่2!X8&gt;=79.5,"√"," "))</f>
        <v xml:space="preserve"> </v>
      </c>
      <c r="E9" s="84" t="str">
        <f>IF($B9="","",IF(ภาคเรียนที่2!X8&gt;=79.5," ",IF(ภาคเรียนที่2!X8&gt;=69.5,"√",IF(ภาคเรียนที่2!X8&lt;69.5," "))))</f>
        <v xml:space="preserve"> </v>
      </c>
      <c r="F9" s="84" t="str">
        <f>IF($B9="","",IF(ภาคเรียนที่2!X8&gt;=69.5," ",IF(ภาคเรียนที่2!X8&gt;=49.5,"√",IF(ภาคเรียนที่2!X8&lt;49.5," "))))</f>
        <v xml:space="preserve"> </v>
      </c>
      <c r="G9" s="85" t="str">
        <f>IF($B9="","",IF(ภาคเรียนที่2!X8&lt;49.5,"√"," "))</f>
        <v>√</v>
      </c>
      <c r="H9" s="83" t="str">
        <f>IF($B9="","",IF(ภาคเรียนที่!X8&gt;=79.5,"√"," "))</f>
        <v xml:space="preserve"> </v>
      </c>
      <c r="I9" s="84" t="str">
        <f>IF($B9="","",IF(ภาคเรียนที่!X8&gt;=79.5," ",IF(ภาคเรียนที่!X8&gt;=69.5,"√",IF(ภาคเรียนที่!X8&lt;69.5," "))))</f>
        <v xml:space="preserve"> </v>
      </c>
      <c r="J9" s="84" t="str">
        <f>IF($B9="","",IF(ภาคเรียนที่!X8&gt;=69.5," ",IF(ภาคเรียนที่!X8&gt;=49.5,"√",IF(ภาคเรียนที่!X8&lt;49.5," "))))</f>
        <v xml:space="preserve"> </v>
      </c>
      <c r="K9" s="85" t="str">
        <f>IF($B9="","",IF(ภาคเรียนที่!X8&lt;49.5,"√","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171" t="str">
        <f>IF(รายชื่อสมาชิก!D8="","",รายชื่อสมาชิก!D8&amp; "  " )</f>
        <v xml:space="preserve">เด็กหญิงจินดารัตน์ ทับทอง  </v>
      </c>
      <c r="C10" s="202"/>
      <c r="D10" s="83" t="str">
        <f>IF($B10="","",IF(ภาคเรียนที่2!X9&gt;=79.5,"√"," "))</f>
        <v xml:space="preserve"> </v>
      </c>
      <c r="E10" s="84" t="str">
        <f>IF($B10="","",IF(ภาคเรียนที่2!X9&gt;=79.5," ",IF(ภาคเรียนที่2!X9&gt;=69.5,"√",IF(ภาคเรียนที่2!X9&lt;69.5," "))))</f>
        <v xml:space="preserve"> </v>
      </c>
      <c r="F10" s="84" t="str">
        <f>IF($B10="","",IF(ภาคเรียนที่2!X9&gt;=69.5," ",IF(ภาคเรียนที่2!X9&gt;=49.5,"√",IF(ภาคเรียนที่2!X9&lt;49.5," "))))</f>
        <v xml:space="preserve"> </v>
      </c>
      <c r="G10" s="85" t="str">
        <f>IF($B10="","",IF(ภาคเรียนที่2!X9&lt;49.5,"√"," "))</f>
        <v>√</v>
      </c>
      <c r="H10" s="83" t="str">
        <f>IF($B10="","",IF(ภาคเรียนที่!X9&gt;=79.5,"√"," "))</f>
        <v xml:space="preserve"> </v>
      </c>
      <c r="I10" s="84" t="str">
        <f>IF($B10="","",IF(ภาคเรียนที่!X9&gt;=79.5," ",IF(ภาคเรียนที่!X9&gt;=69.5,"√",IF(ภาคเรียนที่!X9&lt;69.5," "))))</f>
        <v xml:space="preserve"> </v>
      </c>
      <c r="J10" s="84" t="str">
        <f>IF($B10="","",IF(ภาคเรียนที่!X9&gt;=69.5," ",IF(ภาคเรียนที่!X9&gt;=49.5,"√",IF(ภาคเรียนที่!X9&lt;49.5," "))))</f>
        <v xml:space="preserve"> </v>
      </c>
      <c r="K10" s="85" t="str">
        <f>IF($B10="","",IF(ภาคเรียนที่!X9&lt;49.5,"√","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171" t="str">
        <f>IF(รายชื่อสมาชิก!D9="","",รายชื่อสมาชิก!D9&amp; "  " )</f>
        <v xml:space="preserve">เด็กชายวีระ  ชมครุฑ  </v>
      </c>
      <c r="C11" s="202"/>
      <c r="D11" s="83" t="str">
        <f>IF($B11="","",IF(ภาคเรียนที่2!X10&gt;=79.5,"√"," "))</f>
        <v xml:space="preserve"> </v>
      </c>
      <c r="E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F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G11" s="85" t="str">
        <f>IF($B11="","",IF(ภาคเรียนที่2!X10&lt;49.5,"√"," "))</f>
        <v>√</v>
      </c>
      <c r="H11" s="83" t="str">
        <f>IF($B11="","",IF(ภาคเรียนที่!X10&gt;=79.5,"√"," "))</f>
        <v xml:space="preserve"> </v>
      </c>
      <c r="I11" s="84" t="str">
        <f>IF($B11="","",IF(ภาคเรียนที่!X10&gt;=79.5," ",IF(ภาคเรียนที่!X10&gt;=69.5,"√",IF(ภาคเรียนที่!X10&lt;69.5," "))))</f>
        <v xml:space="preserve"> </v>
      </c>
      <c r="J11" s="84" t="str">
        <f>IF($B11="","",IF(ภาคเรียนที่!X10&gt;=69.5," ",IF(ภาคเรียนที่!X10&gt;=49.5,"√",IF(ภาคเรียนที่!X10&lt;49.5," "))))</f>
        <v xml:space="preserve"> </v>
      </c>
      <c r="K11" s="85" t="str">
        <f>IF($B11="","",IF(ภาคเรียนที่!X10&lt;49.5,"√","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171" t="str">
        <f>IF(รายชื่อสมาชิก!D10="","",รายชื่อสมาชิก!D10&amp; "  " )</f>
        <v xml:space="preserve">เด็กชายณพรรนพ ขัดชมา  </v>
      </c>
      <c r="C12" s="202"/>
      <c r="D12" s="83" t="str">
        <f>IF($B12="","",IF(ภาคเรียนที่2!X11&gt;=79.5,"√"," "))</f>
        <v xml:space="preserve"> </v>
      </c>
      <c r="E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F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G12" s="85" t="str">
        <f>IF($B12="","",IF(ภาคเรียนที่2!X11&lt;49.5,"√"," "))</f>
        <v>√</v>
      </c>
      <c r="H12" s="83" t="str">
        <f>IF($B12="","",IF(ภาคเรียนที่!X11&gt;=79.5,"√"," "))</f>
        <v xml:space="preserve"> </v>
      </c>
      <c r="I12" s="84" t="str">
        <f>IF($B12="","",IF(ภาคเรียนที่!X11&gt;=79.5," ",IF(ภาคเรียนที่!X11&gt;=69.5,"√",IF(ภาคเรียนที่!X11&lt;69.5," "))))</f>
        <v xml:space="preserve"> </v>
      </c>
      <c r="J12" s="84" t="str">
        <f>IF($B12="","",IF(ภาคเรียนที่!X11&gt;=69.5," ",IF(ภาคเรียนที่!X11&gt;=49.5,"√",IF(ภาคเรียนที่!X11&lt;49.5," "))))</f>
        <v xml:space="preserve"> </v>
      </c>
      <c r="K12" s="85" t="str">
        <f>IF($B12="","",IF(ภาคเรียนที่!X11&lt;49.5,"√","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171" t="str">
        <f>IF(รายชื่อสมาชิก!D11="","",รายชื่อสมาชิก!D11&amp; "  " )</f>
        <v xml:space="preserve">เด็กชายพดชรพล ดีนิล  </v>
      </c>
      <c r="C13" s="202"/>
      <c r="D13" s="83" t="str">
        <f>IF($B13="","",IF(ภาคเรียนที่2!X12&gt;=79.5,"√"," "))</f>
        <v xml:space="preserve"> </v>
      </c>
      <c r="E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F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G13" s="85" t="str">
        <f>IF($B13="","",IF(ภาคเรียนที่2!X12&lt;49.5,"√"," "))</f>
        <v>√</v>
      </c>
      <c r="H13" s="83" t="str">
        <f>IF($B13="","",IF(ภาคเรียนที่!X12&gt;=79.5,"√"," "))</f>
        <v xml:space="preserve"> </v>
      </c>
      <c r="I13" s="84" t="str">
        <f>IF($B13="","",IF(ภาคเรียนที่!X12&gt;=79.5," ",IF(ภาคเรียนที่!X12&gt;=69.5,"√",IF(ภาคเรียนที่!X12&lt;69.5," "))))</f>
        <v xml:space="preserve"> </v>
      </c>
      <c r="J13" s="84" t="str">
        <f>IF($B13="","",IF(ภาคเรียนที่!X12&gt;=69.5," ",IF(ภาคเรียนที่!X12&gt;=49.5,"√",IF(ภาคเรียนที่!X12&lt;49.5," "))))</f>
        <v xml:space="preserve"> </v>
      </c>
      <c r="K13" s="85" t="str">
        <f>IF($B13="","",IF(ภาคเรียนที่!X12&lt;49.5,"√","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171" t="str">
        <f>IF(รายชื่อสมาชิก!D12="","",รายชื่อสมาชิก!D12&amp; "  " )</f>
        <v xml:space="preserve">เด็กชายสิทธิศักดิ์ เอนกนวน  </v>
      </c>
      <c r="C14" s="202"/>
      <c r="D14" s="83" t="str">
        <f>IF($B14="","",IF(ภาคเรียนที่2!X13&gt;=79.5,"√"," "))</f>
        <v xml:space="preserve"> </v>
      </c>
      <c r="E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F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G14" s="85" t="str">
        <f>IF($B14="","",IF(ภาคเรียนที่2!X13&lt;49.5,"√"," "))</f>
        <v>√</v>
      </c>
      <c r="H14" s="83" t="str">
        <f>IF($B14="","",IF(ภาคเรียนที่!X13&gt;=79.5,"√"," "))</f>
        <v xml:space="preserve"> </v>
      </c>
      <c r="I14" s="84" t="str">
        <f>IF($B14="","",IF(ภาคเรียนที่!X13&gt;=79.5," ",IF(ภาคเรียนที่!X13&gt;=69.5,"√",IF(ภาคเรียนที่!X13&lt;69.5," "))))</f>
        <v xml:space="preserve"> </v>
      </c>
      <c r="J14" s="84" t="str">
        <f>IF($B14="","",IF(ภาคเรียนที่!X13&gt;=69.5," ",IF(ภาคเรียนที่!X13&gt;=49.5,"√",IF(ภาคเรียนที่!X13&lt;49.5," "))))</f>
        <v xml:space="preserve"> </v>
      </c>
      <c r="K14" s="85" t="str">
        <f>IF($B14="","",IF(ภาคเรียนที่!X13&lt;49.5,"√","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17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5" s="202"/>
      <c r="D15" s="83" t="str">
        <f>IF($B15="","",IF(ภาคเรียนที่2!X14&gt;=79.5,"√"," "))</f>
        <v xml:space="preserve"> </v>
      </c>
      <c r="E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F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G15" s="85" t="str">
        <f>IF($B15="","",IF(ภาคเรียนที่2!X14&lt;49.5,"√"," "))</f>
        <v>√</v>
      </c>
      <c r="H15" s="83" t="str">
        <f>IF($B15="","",IF(ภาคเรียนที่!X14&gt;=79.5,"√"," "))</f>
        <v xml:space="preserve"> </v>
      </c>
      <c r="I15" s="84" t="str">
        <f>IF($B15="","",IF(ภาคเรียนที่!X14&gt;=79.5," ",IF(ภาคเรียนที่!X14&gt;=69.5,"√",IF(ภาคเรียนที่!X14&lt;69.5," "))))</f>
        <v xml:space="preserve"> </v>
      </c>
      <c r="J15" s="84" t="str">
        <f>IF($B15="","",IF(ภาคเรียนที่!X14&gt;=69.5," ",IF(ภาคเรียนที่!X14&gt;=49.5,"√",IF(ภาคเรียนที่!X14&lt;49.5," "))))</f>
        <v xml:space="preserve"> </v>
      </c>
      <c r="K15" s="85" t="str">
        <f>IF($B15="","",IF(ภาคเรียนที่!X14&lt;49.5,"√","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171" t="str">
        <f>IF(รายชื่อสมาชิก!D14="","",รายชื่อสมาชิก!D14&amp; "  " )</f>
        <v xml:space="preserve">เด็กหญิงเตือนใจ มณีรักษ์  </v>
      </c>
      <c r="C16" s="202"/>
      <c r="D16" s="83" t="str">
        <f>IF($B16="","",IF(ภาคเรียนที่2!X15&gt;=79.5,"√"," "))</f>
        <v xml:space="preserve"> </v>
      </c>
      <c r="E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F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G16" s="85" t="str">
        <f>IF($B16="","",IF(ภาคเรียนที่2!X15&lt;49.5,"√"," "))</f>
        <v>√</v>
      </c>
      <c r="H16" s="83" t="str">
        <f>IF($B16="","",IF(ภาคเรียนที่!X15&gt;=79.5,"√"," "))</f>
        <v xml:space="preserve"> </v>
      </c>
      <c r="I16" s="84" t="str">
        <f>IF($B16="","",IF(ภาคเรียนที่!X15&gt;=79.5," ",IF(ภาคเรียนที่!X15&gt;=69.5,"√",IF(ภาคเรียนที่!X15&lt;69.5," "))))</f>
        <v xml:space="preserve"> </v>
      </c>
      <c r="J16" s="84" t="str">
        <f>IF($B16="","",IF(ภาคเรียนที่!X15&gt;=69.5," ",IF(ภาคเรียนที่!X15&gt;=49.5,"√",IF(ภาคเรียนที่!X15&lt;49.5," "))))</f>
        <v xml:space="preserve"> </v>
      </c>
      <c r="K16" s="85" t="str">
        <f>IF($B16="","",IF(ภาคเรียนที่!X15&lt;49.5,"√","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171" t="str">
        <f>IF(รายชื่อสมาชิก!D15="","",รายชื่อสมาชิก!D15&amp; "  " )</f>
        <v xml:space="preserve">เด็กชายธนกฤต รอดสุพรรณ์  </v>
      </c>
      <c r="C17" s="202"/>
      <c r="D17" s="83" t="str">
        <f>IF($B17="","",IF(ภาคเรียนที่2!X16&gt;=79.5,"√"," "))</f>
        <v xml:space="preserve"> </v>
      </c>
      <c r="E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F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G17" s="85" t="str">
        <f>IF($B17="","",IF(ภาคเรียนที่2!X16&lt;49.5,"√"," "))</f>
        <v>√</v>
      </c>
      <c r="H17" s="83" t="str">
        <f>IF($B17="","",IF(ภาคเรียนที่!X16&gt;=79.5,"√"," "))</f>
        <v xml:space="preserve"> </v>
      </c>
      <c r="I17" s="84" t="str">
        <f>IF($B17="","",IF(ภาคเรียนที่!X16&gt;=79.5," ",IF(ภาคเรียนที่!X16&gt;=69.5,"√",IF(ภาคเรียนที่!X16&lt;69.5," "))))</f>
        <v xml:space="preserve"> </v>
      </c>
      <c r="J17" s="84" t="str">
        <f>IF($B17="","",IF(ภาคเรียนที่!X16&gt;=69.5," ",IF(ภาคเรียนที่!X16&gt;=49.5,"√",IF(ภาคเรียนที่!X16&lt;49.5," "))))</f>
        <v xml:space="preserve"> </v>
      </c>
      <c r="K17" s="85" t="str">
        <f>IF($B17="","",IF(ภาคเรียนที่!X16&lt;49.5,"√","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171" t="str">
        <f>IF(รายชื่อสมาชิก!D16="","",รายชื่อสมาชิก!D16&amp; "  " )</f>
        <v xml:space="preserve">เด็กชายธีรภัทร กระแสโท  </v>
      </c>
      <c r="C18" s="202"/>
      <c r="D18" s="83" t="str">
        <f>IF($B18="","",IF(ภาคเรียนที่2!X17&gt;=79.5,"√"," "))</f>
        <v xml:space="preserve"> </v>
      </c>
      <c r="E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F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G18" s="85" t="str">
        <f>IF($B18="","",IF(ภาคเรียนที่2!X17&lt;49.5,"√"," "))</f>
        <v>√</v>
      </c>
      <c r="H18" s="83" t="str">
        <f>IF($B18="","",IF(ภาคเรียนที่!X17&gt;=79.5,"√"," "))</f>
        <v xml:space="preserve"> </v>
      </c>
      <c r="I18" s="84" t="str">
        <f>IF($B18="","",IF(ภาคเรียนที่!X17&gt;=79.5," ",IF(ภาคเรียนที่!X17&gt;=69.5,"√",IF(ภาคเรียนที่!X17&lt;69.5," "))))</f>
        <v xml:space="preserve"> </v>
      </c>
      <c r="J18" s="84" t="str">
        <f>IF($B18="","",IF(ภาคเรียนที่!X17&gt;=69.5," ",IF(ภาคเรียนที่!X17&gt;=49.5,"√",IF(ภาคเรียนที่!X17&lt;49.5," "))))</f>
        <v xml:space="preserve"> </v>
      </c>
      <c r="K18" s="85" t="str">
        <f>IF($B18="","",IF(ภาคเรียนที่!X17&lt;49.5,"√","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171" t="str">
        <f>IF(รายชื่อสมาชิก!D17="","",รายชื่อสมาชิก!D17&amp; "  " )</f>
        <v xml:space="preserve">เด็กชายนภดล ธีระวุฒธิ์  </v>
      </c>
      <c r="C19" s="202"/>
      <c r="D19" s="83" t="str">
        <f>IF($B19="","",IF(ภาคเรียนที่2!X18&gt;=79.5,"√"," "))</f>
        <v xml:space="preserve"> </v>
      </c>
      <c r="E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F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G19" s="85" t="str">
        <f>IF($B19="","",IF(ภาคเรียนที่2!X18&lt;49.5,"√"," "))</f>
        <v>√</v>
      </c>
      <c r="H19" s="83" t="str">
        <f>IF($B19="","",IF(ภาคเรียนที่!X18&gt;=79.5,"√"," "))</f>
        <v xml:space="preserve"> </v>
      </c>
      <c r="I19" s="84" t="str">
        <f>IF($B19="","",IF(ภาคเรียนที่!X18&gt;=79.5," ",IF(ภาคเรียนที่!X18&gt;=69.5,"√",IF(ภาคเรียนที่!X18&lt;69.5," "))))</f>
        <v xml:space="preserve"> </v>
      </c>
      <c r="J19" s="84" t="str">
        <f>IF($B19="","",IF(ภาคเรียนที่!X18&gt;=69.5," ",IF(ภาคเรียนที่!X18&gt;=49.5,"√",IF(ภาคเรียนที่!X18&lt;49.5," "))))</f>
        <v xml:space="preserve"> </v>
      </c>
      <c r="K19" s="85" t="str">
        <f>IF($B19="","",IF(ภาคเรียนที่!X18&lt;49.5,"√","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 xml:space="preserve">14  </v>
      </c>
      <c r="B20" s="171" t="str">
        <f>IF(รายชื่อสมาชิก!D18="","",รายชื่อสมาชิก!D18&amp; "  " )</f>
        <v xml:space="preserve">เด็กหญิงจรรยมณฑน์ ศิริยศ  </v>
      </c>
      <c r="C20" s="202"/>
      <c r="D20" s="83" t="str">
        <f>IF($B20="","",IF(ภาคเรียนที่2!X19&gt;=79.5,"√"," "))</f>
        <v xml:space="preserve"> </v>
      </c>
      <c r="E20" s="84" t="str">
        <f>IF($B20="","",IF(ภาคเรียนที่2!X19&gt;=79.5," ",IF(ภาคเรียนที่2!X19&gt;=69.5,"√",IF(ภาคเรียนที่2!X19&lt;69.5," "))))</f>
        <v xml:space="preserve"> </v>
      </c>
      <c r="F20" s="84" t="str">
        <f>IF($B20="","",IF(ภาคเรียนที่2!X19&gt;=69.5," ",IF(ภาคเรียนที่2!X19&gt;=49.5,"√",IF(ภาคเรียนที่2!X19&lt;49.5," "))))</f>
        <v xml:space="preserve"> </v>
      </c>
      <c r="G20" s="85" t="str">
        <f>IF($B20="","",IF(ภาคเรียนที่2!X19&lt;49.5,"√"," "))</f>
        <v>√</v>
      </c>
      <c r="H20" s="83" t="str">
        <f>IF($B20="","",IF(ภาคเรียนที่!X19&gt;=79.5,"√"," "))</f>
        <v xml:space="preserve"> </v>
      </c>
      <c r="I20" s="84" t="str">
        <f>IF($B20="","",IF(ภาคเรียนที่!X19&gt;=79.5," ",IF(ภาคเรียนที่!X19&gt;=69.5,"√",IF(ภาคเรียนที่!X19&lt;69.5," "))))</f>
        <v xml:space="preserve"> </v>
      </c>
      <c r="J20" s="84" t="str">
        <f>IF($B20="","",IF(ภาคเรียนที่!X19&gt;=69.5," ",IF(ภาคเรียนที่!X19&gt;=49.5,"√",IF(ภาคเรียนที่!X19&lt;49.5," "))))</f>
        <v xml:space="preserve"> </v>
      </c>
      <c r="K20" s="85" t="str">
        <f>IF($B20="","",IF(ภาคเรียนที่!X19&lt;49.5,"√"," "))</f>
        <v>√</v>
      </c>
      <c r="L20" s="83" t="str">
        <f>สรุปผลการประเมิน!M19</f>
        <v xml:space="preserve"> </v>
      </c>
      <c r="M20" s="84" t="str">
        <f>สรุปผลการประเมิน!P19</f>
        <v xml:space="preserve"> </v>
      </c>
      <c r="N20" s="84" t="str">
        <f>สรุปผลการประเมิน!S19</f>
        <v xml:space="preserve"> </v>
      </c>
      <c r="O20" s="85" t="str">
        <f>สรุปผลการประเมิน!V19</f>
        <v>√</v>
      </c>
      <c r="P20" s="80"/>
    </row>
    <row r="21" spans="1:16">
      <c r="A21" s="73" t="str">
        <f>IF(รายชื่อสมาชิก!A19="","",รายชื่อสมาชิก!A19&amp; "  " )</f>
        <v xml:space="preserve">15  </v>
      </c>
      <c r="B21" s="171" t="str">
        <f>IF(รายชื่อสมาชิก!D19="","",รายชื่อสมาชิก!D19&amp; "  " )</f>
        <v xml:space="preserve">เด็กหญิงทัดดาว เนียมทอง  </v>
      </c>
      <c r="C21" s="202"/>
      <c r="D21" s="83" t="str">
        <f>IF($B21="","",IF(ภาคเรียนที่2!X20&gt;=79.5,"√"," "))</f>
        <v xml:space="preserve"> </v>
      </c>
      <c r="E21" s="84" t="str">
        <f>IF($B21="","",IF(ภาคเรียนที่2!X20&gt;=79.5," ",IF(ภาคเรียนที่2!X20&gt;=69.5,"√",IF(ภาคเรียนที่2!X20&lt;69.5," "))))</f>
        <v xml:space="preserve"> </v>
      </c>
      <c r="F21" s="84" t="str">
        <f>IF($B21="","",IF(ภาคเรียนที่2!X20&gt;=69.5," ",IF(ภาคเรียนที่2!X20&gt;=49.5,"√",IF(ภาคเรียนที่2!X20&lt;49.5," "))))</f>
        <v xml:space="preserve"> </v>
      </c>
      <c r="G21" s="85" t="str">
        <f>IF($B21="","",IF(ภาคเรียนที่2!X20&lt;49.5,"√"," "))</f>
        <v>√</v>
      </c>
      <c r="H21" s="83" t="str">
        <f>IF($B21="","",IF(ภาคเรียนที่!X20&gt;=79.5,"√"," "))</f>
        <v xml:space="preserve"> </v>
      </c>
      <c r="I21" s="84" t="str">
        <f>IF($B21="","",IF(ภาคเรียนที่!X20&gt;=79.5," ",IF(ภาคเรียนที่!X20&gt;=69.5,"√",IF(ภาคเรียนที่!X20&lt;69.5," "))))</f>
        <v xml:space="preserve"> </v>
      </c>
      <c r="J21" s="84" t="str">
        <f>IF($B21="","",IF(ภาคเรียนที่!X20&gt;=69.5," ",IF(ภาคเรียนที่!X20&gt;=49.5,"√",IF(ภาคเรียนที่!X20&lt;49.5," "))))</f>
        <v xml:space="preserve"> </v>
      </c>
      <c r="K21" s="85" t="str">
        <f>IF($B21="","",IF(ภาคเรียนที่!X20&lt;49.5,"√"," "))</f>
        <v>√</v>
      </c>
      <c r="L21" s="83" t="str">
        <f>สรุปผลการประเมิน!M20</f>
        <v xml:space="preserve"> </v>
      </c>
      <c r="M21" s="84" t="str">
        <f>สรุปผลการประเมิน!P20</f>
        <v xml:space="preserve"> </v>
      </c>
      <c r="N21" s="84" t="str">
        <f>สรุปผลการประเมิน!S20</f>
        <v xml:space="preserve"> </v>
      </c>
      <c r="O21" s="85" t="str">
        <f>สรุปผลการประเมิน!V20</f>
        <v>√</v>
      </c>
      <c r="P21" s="80"/>
    </row>
    <row r="22" spans="1:16">
      <c r="A22" s="73" t="str">
        <f>IF(รายชื่อสมาชิก!A20="","",รายชื่อสมาชิก!A20&amp; "  " )</f>
        <v xml:space="preserve">16  </v>
      </c>
      <c r="B22" s="171" t="str">
        <f>IF(รายชื่อสมาชิก!D20="","",รายชื่อสมาชิก!D20&amp; "  " )</f>
        <v xml:space="preserve">เด็กหญิงธัญญรัตน์ สอาดรัมย์  </v>
      </c>
      <c r="C22" s="202"/>
      <c r="D22" s="83" t="str">
        <f>IF($B22="","",IF(ภาคเรียนที่2!X21&gt;=79.5,"√"," "))</f>
        <v xml:space="preserve"> </v>
      </c>
      <c r="E22" s="84" t="str">
        <f>IF($B22="","",IF(ภาคเรียนที่2!X21&gt;=79.5," ",IF(ภาคเรียนที่2!X21&gt;=69.5,"√",IF(ภาคเรียนที่2!X21&lt;69.5," "))))</f>
        <v xml:space="preserve"> </v>
      </c>
      <c r="F22" s="84" t="str">
        <f>IF($B22="","",IF(ภาคเรียนที่2!X21&gt;=69.5," ",IF(ภาคเรียนที่2!X21&gt;=49.5,"√",IF(ภาคเรียนที่2!X21&lt;49.5," "))))</f>
        <v xml:space="preserve"> </v>
      </c>
      <c r="G22" s="85" t="str">
        <f>IF($B22="","",IF(ภาคเรียนที่2!X21&lt;49.5,"√"," "))</f>
        <v>√</v>
      </c>
      <c r="H22" s="83" t="str">
        <f>IF($B22="","",IF(ภาคเรียนที่!X21&gt;=79.5,"√"," "))</f>
        <v xml:space="preserve"> </v>
      </c>
      <c r="I22" s="84" t="str">
        <f>IF($B22="","",IF(ภาคเรียนที่!X21&gt;=79.5," ",IF(ภาคเรียนที่!X21&gt;=69.5,"√",IF(ภาคเรียนที่!X21&lt;69.5," "))))</f>
        <v xml:space="preserve"> </v>
      </c>
      <c r="J22" s="84" t="str">
        <f>IF($B22="","",IF(ภาคเรียนที่!X21&gt;=69.5," ",IF(ภาคเรียนที่!X21&gt;=49.5,"√",IF(ภาคเรียนที่!X21&lt;49.5," "))))</f>
        <v xml:space="preserve"> </v>
      </c>
      <c r="K22" s="85" t="str">
        <f>IF($B22="","",IF(ภาคเรียนที่!X21&lt;49.5,"√"," "))</f>
        <v>√</v>
      </c>
      <c r="L22" s="83" t="str">
        <f>สรุปผลการประเมิน!M21</f>
        <v xml:space="preserve"> </v>
      </c>
      <c r="M22" s="84" t="str">
        <f>สรุปผลการประเมิน!P21</f>
        <v xml:space="preserve"> </v>
      </c>
      <c r="N22" s="84" t="str">
        <f>สรุปผลการประเมิน!S21</f>
        <v xml:space="preserve"> </v>
      </c>
      <c r="O22" s="85" t="str">
        <f>สรุปผลการประเมิน!V21</f>
        <v>√</v>
      </c>
      <c r="P22" s="80"/>
    </row>
    <row r="23" spans="1:16">
      <c r="A23" s="73" t="str">
        <f>IF(รายชื่อสมาชิก!A21="","",รายชื่อสมาชิก!A21&amp; "  " )</f>
        <v xml:space="preserve">17  </v>
      </c>
      <c r="B23" s="171" t="str">
        <f>IF(รายชื่อสมาชิก!D21="","",รายชื่อสมาชิก!D21&amp; "  " )</f>
        <v xml:space="preserve">เด็กหญิงนลัตทพร อรรคฮาต  </v>
      </c>
      <c r="C23" s="202"/>
      <c r="D23" s="83" t="str">
        <f>IF($B23="","",IF(ภาคเรียนที่2!X22&gt;=79.5,"√"," "))</f>
        <v xml:space="preserve"> </v>
      </c>
      <c r="E23" s="84" t="str">
        <f>IF($B23="","",IF(ภาคเรียนที่2!X22&gt;=79.5," ",IF(ภาคเรียนที่2!X22&gt;=69.5,"√",IF(ภาคเรียนที่2!X22&lt;69.5," "))))</f>
        <v xml:space="preserve"> </v>
      </c>
      <c r="F23" s="84" t="str">
        <f>IF($B23="","",IF(ภาคเรียนที่2!X22&gt;=69.5," ",IF(ภาคเรียนที่2!X22&gt;=49.5,"√",IF(ภาคเรียนที่2!X22&lt;49.5," "))))</f>
        <v xml:space="preserve"> </v>
      </c>
      <c r="G23" s="85" t="str">
        <f>IF($B23="","",IF(ภาคเรียนที่2!X22&lt;49.5,"√"," "))</f>
        <v>√</v>
      </c>
      <c r="H23" s="83" t="str">
        <f>IF($B23="","",IF(ภาคเรียนที่!X22&gt;=79.5,"√"," "))</f>
        <v xml:space="preserve"> </v>
      </c>
      <c r="I23" s="84" t="str">
        <f>IF($B23="","",IF(ภาคเรียนที่!X22&gt;=79.5," ",IF(ภาคเรียนที่!X22&gt;=69.5,"√",IF(ภาคเรียนที่!X22&lt;69.5," "))))</f>
        <v xml:space="preserve"> </v>
      </c>
      <c r="J23" s="84" t="str">
        <f>IF($B23="","",IF(ภาคเรียนที่!X22&gt;=69.5," ",IF(ภาคเรียนที่!X22&gt;=49.5,"√",IF(ภาคเรียนที่!X22&lt;49.5," "))))</f>
        <v xml:space="preserve"> </v>
      </c>
      <c r="K23" s="85" t="str">
        <f>IF($B23="","",IF(ภาคเรียนที่!X22&lt;49.5,"√"," "))</f>
        <v>√</v>
      </c>
      <c r="L23" s="83" t="str">
        <f>สรุปผลการประเมิน!M22</f>
        <v xml:space="preserve"> </v>
      </c>
      <c r="M23" s="84" t="str">
        <f>สรุปผลการประเมิน!P22</f>
        <v xml:space="preserve"> </v>
      </c>
      <c r="N23" s="84" t="str">
        <f>สรุปผลการประเมิน!S22</f>
        <v xml:space="preserve"> </v>
      </c>
      <c r="O23" s="85" t="str">
        <f>สรุปผลการประเมิน!V22</f>
        <v>√</v>
      </c>
      <c r="P23" s="80"/>
    </row>
    <row r="24" spans="1:16">
      <c r="A24" s="73" t="str">
        <f>IF(รายชื่อสมาชิก!A22="","",รายชื่อสมาชิก!A22&amp; "  " )</f>
        <v xml:space="preserve">18  </v>
      </c>
      <c r="B24" s="171" t="str">
        <f>IF(รายชื่อสมาชิก!D22="","",รายชื่อสมาชิก!D22&amp; "  " )</f>
        <v xml:space="preserve">เด็กหญิงปัญฑิญา ผอบสวรรค์  </v>
      </c>
      <c r="C24" s="202"/>
      <c r="D24" s="83" t="str">
        <f>IF($B24="","",IF(ภาคเรียนที่2!X23&gt;=79.5,"√"," "))</f>
        <v xml:space="preserve"> </v>
      </c>
      <c r="E24" s="84" t="str">
        <f>IF($B24="","",IF(ภาคเรียนที่2!X23&gt;=79.5," ",IF(ภาคเรียนที่2!X23&gt;=69.5,"√",IF(ภาคเรียนที่2!X23&lt;69.5," "))))</f>
        <v xml:space="preserve"> </v>
      </c>
      <c r="F24" s="84" t="str">
        <f>IF($B24="","",IF(ภาคเรียนที่2!X23&gt;=69.5," ",IF(ภาคเรียนที่2!X23&gt;=49.5,"√",IF(ภาคเรียนที่2!X23&lt;49.5," "))))</f>
        <v xml:space="preserve"> </v>
      </c>
      <c r="G24" s="85" t="str">
        <f>IF($B24="","",IF(ภาคเรียนที่2!X23&lt;49.5,"√"," "))</f>
        <v>√</v>
      </c>
      <c r="H24" s="83" t="str">
        <f>IF($B24="","",IF(ภาคเรียนที่!X23&gt;=79.5,"√"," "))</f>
        <v xml:space="preserve"> </v>
      </c>
      <c r="I24" s="84" t="str">
        <f>IF($B24="","",IF(ภาคเรียนที่!X23&gt;=79.5," ",IF(ภาคเรียนที่!X23&gt;=69.5,"√",IF(ภาคเรียนที่!X23&lt;69.5," "))))</f>
        <v xml:space="preserve"> </v>
      </c>
      <c r="J24" s="84" t="str">
        <f>IF($B24="","",IF(ภาคเรียนที่!X23&gt;=69.5," ",IF(ภาคเรียนที่!X23&gt;=49.5,"√",IF(ภาคเรียนที่!X23&lt;49.5," "))))</f>
        <v xml:space="preserve"> </v>
      </c>
      <c r="K24" s="85" t="str">
        <f>IF($B24="","",IF(ภาคเรียนที่!X23&lt;49.5,"√"," "))</f>
        <v>√</v>
      </c>
      <c r="L24" s="83" t="str">
        <f>สรุปผลการประเมิน!M23</f>
        <v xml:space="preserve"> </v>
      </c>
      <c r="M24" s="84" t="str">
        <f>สรุปผลการประเมิน!P23</f>
        <v xml:space="preserve"> </v>
      </c>
      <c r="N24" s="84" t="str">
        <f>สรุปผลการประเมิน!S23</f>
        <v xml:space="preserve"> </v>
      </c>
      <c r="O24" s="85" t="str">
        <f>สรุปผลการประเมิน!V23</f>
        <v>√</v>
      </c>
      <c r="P24" s="80"/>
    </row>
    <row r="25" spans="1:16">
      <c r="A25" s="73" t="str">
        <f>IF(รายชื่อสมาชิก!A23="","",รายชื่อสมาชิก!A23&amp; "  " )</f>
        <v xml:space="preserve">19  </v>
      </c>
      <c r="B25" s="171" t="str">
        <f>IF(รายชื่อสมาชิก!D23="","",รายชื่อสมาชิก!D23&amp; "  " )</f>
        <v xml:space="preserve">เด็กหญิงวรรณธิมา โพธิ์ทอง  </v>
      </c>
      <c r="C25" s="202"/>
      <c r="D25" s="83" t="str">
        <f>IF($B25="","",IF(ภาคเรียนที่2!X24&gt;=79.5,"√"," "))</f>
        <v xml:space="preserve"> </v>
      </c>
      <c r="E25" s="84" t="str">
        <f>IF($B25="","",IF(ภาคเรียนที่2!X24&gt;=79.5," ",IF(ภาคเรียนที่2!X24&gt;=69.5,"√",IF(ภาคเรียนที่2!X24&lt;69.5," "))))</f>
        <v xml:space="preserve"> </v>
      </c>
      <c r="F25" s="84" t="str">
        <f>IF($B25="","",IF(ภาคเรียนที่2!X24&gt;=69.5," ",IF(ภาคเรียนที่2!X24&gt;=49.5,"√",IF(ภาคเรียนที่2!X24&lt;49.5," "))))</f>
        <v xml:space="preserve"> </v>
      </c>
      <c r="G25" s="85" t="str">
        <f>IF($B25="","",IF(ภาคเรียนที่2!X24&lt;49.5,"√"," "))</f>
        <v>√</v>
      </c>
      <c r="H25" s="83" t="str">
        <f>IF($B25="","",IF(ภาคเรียนที่!X24&gt;=79.5,"√"," "))</f>
        <v xml:space="preserve"> </v>
      </c>
      <c r="I25" s="84" t="str">
        <f>IF($B25="","",IF(ภาคเรียนที่!X24&gt;=79.5," ",IF(ภาคเรียนที่!X24&gt;=69.5,"√",IF(ภาคเรียนที่!X24&lt;69.5," "))))</f>
        <v xml:space="preserve"> </v>
      </c>
      <c r="J25" s="84" t="str">
        <f>IF($B25="","",IF(ภาคเรียนที่!X24&gt;=69.5," ",IF(ภาคเรียนที่!X24&gt;=49.5,"√",IF(ภาคเรียนที่!X24&lt;49.5," "))))</f>
        <v xml:space="preserve"> </v>
      </c>
      <c r="K25" s="85" t="str">
        <f>IF($B25="","",IF(ภาคเรียนที่!X24&lt;49.5,"√"," "))</f>
        <v>√</v>
      </c>
      <c r="L25" s="83" t="str">
        <f>สรุปผลการประเมิน!M24</f>
        <v xml:space="preserve"> </v>
      </c>
      <c r="M25" s="84" t="str">
        <f>สรุปผลการประเมิน!P24</f>
        <v xml:space="preserve"> </v>
      </c>
      <c r="N25" s="84" t="str">
        <f>สรุปผลการประเมิน!S24</f>
        <v xml:space="preserve"> </v>
      </c>
      <c r="O25" s="85" t="str">
        <f>สรุปผลการประเมิน!V24</f>
        <v>√</v>
      </c>
      <c r="P25" s="80"/>
    </row>
    <row r="26" spans="1:16">
      <c r="A26" s="73" t="str">
        <f>IF(รายชื่อสมาชิก!A24="","",รายชื่อสมาชิก!A24&amp; "  " )</f>
        <v xml:space="preserve">20  </v>
      </c>
      <c r="B26" s="171" t="str">
        <f>IF(รายชื่อสมาชิก!D24="","",รายชื่อสมาชิก!D24&amp; "  " )</f>
        <v xml:space="preserve">เด็กหญิงศศิธร ชูเชิด  </v>
      </c>
      <c r="C26" s="202"/>
      <c r="D26" s="83" t="str">
        <f>IF($B26="","",IF(ภาคเรียนที่2!X25&gt;=79.5,"√"," "))</f>
        <v xml:space="preserve"> </v>
      </c>
      <c r="E26" s="84" t="str">
        <f>IF($B26="","",IF(ภาคเรียนที่2!X25&gt;=79.5," ",IF(ภาคเรียนที่2!X25&gt;=69.5,"√",IF(ภาคเรียนที่2!X25&lt;69.5," "))))</f>
        <v xml:space="preserve"> </v>
      </c>
      <c r="F26" s="84" t="str">
        <f>IF($B26="","",IF(ภาคเรียนที่2!X25&gt;=69.5," ",IF(ภาคเรียนที่2!X25&gt;=49.5,"√",IF(ภาคเรียนที่2!X25&lt;49.5," "))))</f>
        <v xml:space="preserve"> </v>
      </c>
      <c r="G26" s="85" t="str">
        <f>IF($B26="","",IF(ภาคเรียนที่2!X25&lt;49.5,"√"," "))</f>
        <v>√</v>
      </c>
      <c r="H26" s="83" t="str">
        <f>IF($B26="","",IF(ภาคเรียนที่!X25&gt;=79.5,"√"," "))</f>
        <v xml:space="preserve"> </v>
      </c>
      <c r="I26" s="84" t="str">
        <f>IF($B26="","",IF(ภาคเรียนที่!X25&gt;=79.5," ",IF(ภาคเรียนที่!X25&gt;=69.5,"√",IF(ภาคเรียนที่!X25&lt;69.5," "))))</f>
        <v xml:space="preserve"> </v>
      </c>
      <c r="J26" s="84" t="str">
        <f>IF($B26="","",IF(ภาคเรียนที่!X25&gt;=69.5," ",IF(ภาคเรียนที่!X25&gt;=49.5,"√",IF(ภาคเรียนที่!X25&lt;49.5," "))))</f>
        <v xml:space="preserve"> </v>
      </c>
      <c r="K26" s="85" t="str">
        <f>IF($B26="","",IF(ภาคเรียนที่!X25&lt;49.5,"√"," "))</f>
        <v>√</v>
      </c>
      <c r="L26" s="83" t="str">
        <f>สรุปผลการประเมิน!M25</f>
        <v xml:space="preserve"> </v>
      </c>
      <c r="M26" s="84" t="str">
        <f>สรุปผลการประเมิน!P25</f>
        <v xml:space="preserve"> </v>
      </c>
      <c r="N26" s="84" t="str">
        <f>สรุปผลการประเมิน!S25</f>
        <v xml:space="preserve"> </v>
      </c>
      <c r="O26" s="85" t="str">
        <f>สรุปผลการประเมิน!V25</f>
        <v>√</v>
      </c>
      <c r="P26" s="80"/>
    </row>
    <row r="27" spans="1:16">
      <c r="A27" s="73" t="str">
        <f>IF(รายชื่อสมาชิก!A25="","",รายชื่อสมาชิก!A25&amp; "  " )</f>
        <v xml:space="preserve">21  </v>
      </c>
      <c r="B27" s="171" t="str">
        <f>IF(รายชื่อสมาชิก!D25="","",รายชื่อสมาชิก!D25&amp; "  " )</f>
        <v xml:space="preserve">เด็กหญิงมลิวรรณ สมเผ่า  </v>
      </c>
      <c r="C27" s="202"/>
      <c r="D27" s="83" t="str">
        <f>IF($B27="","",IF(ภาคเรียนที่2!X26&gt;=79.5,"√"," "))</f>
        <v xml:space="preserve"> </v>
      </c>
      <c r="E27" s="84" t="str">
        <f>IF($B27="","",IF(ภาคเรียนที่2!X26&gt;=79.5," ",IF(ภาคเรียนที่2!X26&gt;=69.5,"√",IF(ภาคเรียนที่2!X26&lt;69.5," "))))</f>
        <v xml:space="preserve"> </v>
      </c>
      <c r="F27" s="84" t="str">
        <f>IF($B27="","",IF(ภาคเรียนที่2!X26&gt;=69.5," ",IF(ภาคเรียนที่2!X26&gt;=49.5,"√",IF(ภาคเรียนที่2!X26&lt;49.5," "))))</f>
        <v xml:space="preserve"> </v>
      </c>
      <c r="G27" s="85" t="str">
        <f>IF($B27="","",IF(ภาคเรียนที่2!X26&lt;49.5,"√"," "))</f>
        <v>√</v>
      </c>
      <c r="H27" s="83" t="str">
        <f>IF($B27="","",IF(ภาคเรียนที่!X26&gt;=79.5,"√"," "))</f>
        <v xml:space="preserve"> </v>
      </c>
      <c r="I27" s="84" t="str">
        <f>IF($B27="","",IF(ภาคเรียนที่!X26&gt;=79.5," ",IF(ภาคเรียนที่!X26&gt;=69.5,"√",IF(ภาคเรียนที่!X26&lt;69.5," "))))</f>
        <v xml:space="preserve"> </v>
      </c>
      <c r="J27" s="84" t="str">
        <f>IF($B27="","",IF(ภาคเรียนที่!X26&gt;=69.5," ",IF(ภาคเรียนที่!X26&gt;=49.5,"√",IF(ภาคเรียนที่!X26&lt;49.5," "))))</f>
        <v xml:space="preserve"> </v>
      </c>
      <c r="K27" s="85" t="str">
        <f>IF($B27="","",IF(ภาคเรียนที่!X26&lt;49.5,"√"," "))</f>
        <v>√</v>
      </c>
      <c r="L27" s="83" t="str">
        <f>สรุปผลการประเมิน!M26</f>
        <v xml:space="preserve"> </v>
      </c>
      <c r="M27" s="84" t="str">
        <f>สรุปผลการประเมิน!P26</f>
        <v xml:space="preserve"> </v>
      </c>
      <c r="N27" s="84" t="str">
        <f>สรุปผลการประเมิน!S26</f>
        <v xml:space="preserve"> </v>
      </c>
      <c r="O27" s="85" t="str">
        <f>สรุปผลการประเมิน!V26</f>
        <v>√</v>
      </c>
      <c r="P27" s="80"/>
    </row>
    <row r="28" spans="1:16">
      <c r="A28" s="73" t="str">
        <f>IF(รายชื่อสมาชิก!A26="","",รายชื่อสมาชิก!A26&amp; "  " )</f>
        <v xml:space="preserve">22  </v>
      </c>
      <c r="B28" s="171" t="str">
        <f>IF(รายชื่อสมาชิก!D26="","",รายชื่อสมาชิก!D26&amp; "  " )</f>
        <v xml:space="preserve">เด็กชายพงศพัศ จันทร์ชม  </v>
      </c>
      <c r="C28" s="202"/>
      <c r="D28" s="83" t="str">
        <f>IF($B28="","",IF(ภาคเรียนที่2!X27&gt;=79.5,"√"," "))</f>
        <v xml:space="preserve"> </v>
      </c>
      <c r="E28" s="84" t="str">
        <f>IF($B28="","",IF(ภาคเรียนที่2!X27&gt;=79.5," ",IF(ภาคเรียนที่2!X27&gt;=69.5,"√",IF(ภาคเรียนที่2!X27&lt;69.5," "))))</f>
        <v xml:space="preserve"> </v>
      </c>
      <c r="F28" s="84" t="str">
        <f>IF($B28="","",IF(ภาคเรียนที่2!X27&gt;=69.5," ",IF(ภาคเรียนที่2!X27&gt;=49.5,"√",IF(ภาคเรียนที่2!X27&lt;49.5," "))))</f>
        <v xml:space="preserve"> </v>
      </c>
      <c r="G28" s="85" t="str">
        <f>IF($B28="","",IF(ภาคเรียนที่2!X27&lt;49.5,"√"," "))</f>
        <v>√</v>
      </c>
      <c r="H28" s="83" t="str">
        <f>IF($B28="","",IF(ภาคเรียนที่!X27&gt;=79.5,"√"," "))</f>
        <v xml:space="preserve"> </v>
      </c>
      <c r="I28" s="84" t="str">
        <f>IF($B28="","",IF(ภาคเรียนที่!X27&gt;=79.5," ",IF(ภาคเรียนที่!X27&gt;=69.5,"√",IF(ภาคเรียนที่!X27&lt;69.5," "))))</f>
        <v xml:space="preserve"> </v>
      </c>
      <c r="J28" s="84" t="str">
        <f>IF($B28="","",IF(ภาคเรียนที่!X27&gt;=69.5," ",IF(ภาคเรียนที่!X27&gt;=49.5,"√",IF(ภาคเรียนที่!X27&lt;49.5," "))))</f>
        <v xml:space="preserve"> </v>
      </c>
      <c r="K28" s="85" t="str">
        <f>IF($B28="","",IF(ภาคเรียนที่!X27&lt;49.5,"√"," "))</f>
        <v>√</v>
      </c>
      <c r="L28" s="83" t="str">
        <f>สรุปผลการประเมิน!M27</f>
        <v xml:space="preserve"> </v>
      </c>
      <c r="M28" s="84" t="str">
        <f>สรุปผลการประเมิน!P27</f>
        <v xml:space="preserve"> </v>
      </c>
      <c r="N28" s="84" t="str">
        <f>สรุปผลการประเมิน!S27</f>
        <v xml:space="preserve"> </v>
      </c>
      <c r="O28" s="85" t="str">
        <f>สรุปผลการประเมิน!V27</f>
        <v>√</v>
      </c>
      <c r="P28" s="80"/>
    </row>
    <row r="29" spans="1:16" ht="21.6" thickBot="1">
      <c r="A29" s="74"/>
      <c r="B29" s="199"/>
      <c r="C29" s="212"/>
      <c r="D29" s="83" t="str">
        <f>IF($B29="","",IF(ภาคเรียนที่2!X28&gt;=79.5,"√"," "))</f>
        <v/>
      </c>
      <c r="E29" s="84" t="str">
        <f>IF($B29="","",IF(ภาคเรียนที่2!X28&gt;=79.5," ",IF(ภาคเรียนที่2!X28&gt;=69.5,"√",IF(ภาคเรียนที่2!X28&lt;69.5," "))))</f>
        <v/>
      </c>
      <c r="F29" s="84" t="str">
        <f>IF($B29="","",IF(ภาคเรียนที่2!X28&gt;=69.5," ",IF(ภาคเรียนที่2!X28&gt;=49.5,"√",IF(ภาคเรียนที่2!X28&lt;49.5," "))))</f>
        <v/>
      </c>
      <c r="G29" s="85" t="str">
        <f>IF($B29="","",IF(ภาคเรียนที่2!X28&lt;49.5,"√"," "))</f>
        <v/>
      </c>
      <c r="H29" s="83" t="str">
        <f>IF($B29="","",IF(ภาคเรียนที่!X28&gt;=79.5,"√"," "))</f>
        <v/>
      </c>
      <c r="I29" s="84" t="str">
        <f>IF($B29="","",IF(ภาคเรียนที่!X28&gt;=79.5," ",IF(ภาคเรียนที่!X28&gt;=69.5,"√",IF(ภาคเรียนที่!X28&lt;69.5," "))))</f>
        <v/>
      </c>
      <c r="J29" s="84" t="str">
        <f>IF($B29="","",IF(ภาคเรียนที่!X28&gt;=69.5," ",IF(ภาคเรียนที่!X28&gt;=49.5,"√",IF(ภาคเรียนที่!X28&lt;49.5," "))))</f>
        <v/>
      </c>
      <c r="K29" s="85" t="str">
        <f>IF($B29="","",IF(ภาคเรียนที่!X28&lt;49.5,"√","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205" t="s">
        <v>453</v>
      </c>
      <c r="B30" s="206"/>
      <c r="C30" s="206"/>
      <c r="D30" s="92">
        <f>COUNTIF(D7:D29,"√")</f>
        <v>0</v>
      </c>
      <c r="E30" s="93">
        <f t="shared" ref="E30:G30" si="0">COUNTIF(E7:E29,"√")</f>
        <v>0</v>
      </c>
      <c r="F30" s="93">
        <f t="shared" si="0"/>
        <v>1</v>
      </c>
      <c r="G30" s="95">
        <f t="shared" si="0"/>
        <v>21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22</v>
      </c>
      <c r="L30" s="92">
        <f t="shared" ref="L30" si="5">COUNTIF(L7:L29,"√")</f>
        <v>0</v>
      </c>
      <c r="M30" s="93">
        <f t="shared" ref="M30" si="6">COUNTIF(M7:M29,"√")</f>
        <v>0</v>
      </c>
      <c r="N30" s="93">
        <f t="shared" ref="N30" si="7">COUNTIF(N7:N29,"√")</f>
        <v>1</v>
      </c>
      <c r="O30" s="94">
        <f t="shared" ref="O30" si="8">COUNTIF(O7:O29,"√")</f>
        <v>21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D3:O3"/>
    <mergeCell ref="D4:G4"/>
    <mergeCell ref="H4:K4"/>
    <mergeCell ref="L4:O4"/>
    <mergeCell ref="A1:G1"/>
    <mergeCell ref="A2:B2"/>
    <mergeCell ref="D2:K2"/>
    <mergeCell ref="L2:O2"/>
    <mergeCell ref="B9:C9"/>
    <mergeCell ref="B8:C8"/>
    <mergeCell ref="B7:C7"/>
    <mergeCell ref="A3:A6"/>
    <mergeCell ref="B3:C6"/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ภาคเรียนที่2</vt:lpstr>
      <vt:lpstr>ภาคเรียนที่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2023-03-02T06:02:29Z</cp:lastPrinted>
  <dcterms:created xsi:type="dcterms:W3CDTF">2019-10-07T02:51:46Z</dcterms:created>
  <dcterms:modified xsi:type="dcterms:W3CDTF">2026-03-05T07:35:52Z</dcterms:modified>
</cp:coreProperties>
</file>