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ศาลพัน\งานวิชาการ\ปพ.5\68\อ่านคิดวิเคราห์เขียน\เทอม 2-68\"/>
    </mc:Choice>
  </mc:AlternateContent>
  <xr:revisionPtr revIDLastSave="0" documentId="13_ncr:1_{A789BC9D-A950-489F-A194-CFC998BF096D}" xr6:coauthVersionLast="47" xr6:coauthVersionMax="47" xr10:uidLastSave="{00000000-0000-0000-0000-000000000000}"/>
  <bookViews>
    <workbookView xWindow="-108" yWindow="-108" windowWidth="23256" windowHeight="12456" firstSheet="1" activeTab="5" xr2:uid="{00000000-000D-0000-FFFF-FFFF00000000}"/>
  </bookViews>
  <sheets>
    <sheet name="รายการ" sheetId="23" state="hidden" r:id="rId1"/>
    <sheet name="ปก" sheetId="17" r:id="rId2"/>
    <sheet name="รายชื่อสมาชิก" sheetId="2" r:id="rId3"/>
    <sheet name="ภาคเรียนที่2" sheetId="30" r:id="rId4"/>
    <sheet name="ภาคเรียนที่" sheetId="31" state="hidden" r:id="rId5"/>
    <sheet name="สรุปผลการประเมิน" sheetId="34" r:id="rId6"/>
    <sheet name="สรุปผลการประเมินรวม" sheetId="35" state="hidden" r:id="rId7"/>
  </sheets>
  <externalReferences>
    <externalReference r:id="rId8"/>
  </externalReferences>
  <definedNames>
    <definedName name="StudentNo" localSheetId="4">#REF!</definedName>
    <definedName name="StudentNo" localSheetId="5">#REF!</definedName>
    <definedName name="StudentNo" localSheetId="6">#REF!</definedName>
    <definedName name="StudentNo">#REF!</definedName>
    <definedName name="StudentPicture" localSheetId="4">#REF!</definedName>
    <definedName name="StudentPicture" localSheetId="5">#REF!</definedName>
    <definedName name="StudentPicture" localSheetId="6">#REF!</definedName>
    <definedName name="StudentPicture">#REF!</definedName>
    <definedName name="students">#REF!</definedName>
    <definedName name="StuPic" localSheetId="4">INDEX(ภาคเรียนที่!StudentPicture,MATCH(#REF!,ภาคเรียนที่!StudentNo,0))</definedName>
    <definedName name="StuPic" localSheetId="5">INDEX(สรุปผลการประเมิน!StudentPicture,MATCH(#REF!,สรุปผลการประเมิน!StudentNo,0))</definedName>
    <definedName name="StuPic" localSheetId="6">INDEX(สรุปผลการประเมินรวม!StudentPicture,MATCH(#REF!,สรุปผลการประเมินรวม!StudentNo,0))</definedName>
    <definedName name="StuPic">INDEX(StudentPicture,MATCH(#REF!,StudentNo,0))</definedName>
    <definedName name="summ" localSheetId="5">INDEX(StudentPicture,MATCH(#REF!,สรุปผลรวม,0))</definedName>
    <definedName name="summ" localSheetId="6">INDEX(StudentPicture,MATCH(#REF!,students,0))</definedName>
    <definedName name="summ">INDEX(StudentPicture,MATCH(#REF!,StudentNo,0))</definedName>
    <definedName name="tests">[1]การตัดสิน!$A$35:$A$36</definedName>
    <definedName name="สรุปผล" localSheetId="5">INDEX(StudentPicture,MATCH(#REF!,สรุปผลรวม,0))</definedName>
    <definedName name="สรุปผล" localSheetId="6">INDEX(StudentPicture,MATCH(#REF!,students,0))</definedName>
    <definedName name="สรุปผล">INDEX(StudentPicture,MATCH(#REF!,StudentNo,0))</definedName>
    <definedName name="สรุปผลการประเมิน" localSheetId="6">INDEX(StudentPicture,MATCH(#REF!,สรุปผลการประเมินรวม!สรุปผลรวม,0))</definedName>
    <definedName name="สรุปผลการประเมิน">INDEX(StudentPicture,MATCH(#REF!,สรุปผลรวม,0))</definedName>
    <definedName name="สรุปผลรวม" localSheetId="6">#REF!</definedName>
    <definedName name="สรุปผลรว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" i="34" l="1"/>
  <c r="D2" i="34" l="1"/>
  <c r="D4" i="34"/>
  <c r="A2" i="34"/>
  <c r="T2" i="34"/>
  <c r="M1" i="34"/>
  <c r="M1" i="30"/>
  <c r="D29" i="34" l="1"/>
  <c r="B24" i="34"/>
  <c r="K29" i="35"/>
  <c r="J29" i="35"/>
  <c r="I29" i="35"/>
  <c r="H29" i="35"/>
  <c r="G29" i="35"/>
  <c r="F29" i="35"/>
  <c r="E29" i="35"/>
  <c r="D29" i="35"/>
  <c r="B28" i="30" l="1"/>
  <c r="X28" i="30" s="1"/>
  <c r="D28" i="34" s="1"/>
  <c r="B28" i="35"/>
  <c r="B27" i="35"/>
  <c r="B26" i="35"/>
  <c r="B25" i="35"/>
  <c r="B24" i="35"/>
  <c r="B23" i="35"/>
  <c r="B22" i="35"/>
  <c r="B21" i="35"/>
  <c r="B20" i="35"/>
  <c r="B19" i="35"/>
  <c r="B18" i="35"/>
  <c r="B17" i="35"/>
  <c r="B16" i="35"/>
  <c r="B15" i="35"/>
  <c r="B14" i="35"/>
  <c r="B13" i="35"/>
  <c r="B12" i="35"/>
  <c r="B11" i="35"/>
  <c r="B10" i="35"/>
  <c r="B9" i="35"/>
  <c r="B8" i="35"/>
  <c r="B7" i="35"/>
  <c r="L2" i="35"/>
  <c r="D2" i="35"/>
  <c r="I1" i="35"/>
  <c r="B16" i="17" l="1"/>
  <c r="B27" i="34" l="1"/>
  <c r="B28" i="34"/>
  <c r="J28" i="34" s="1"/>
  <c r="B26" i="34"/>
  <c r="B25" i="34"/>
  <c r="B23" i="34"/>
  <c r="B22" i="34"/>
  <c r="B21" i="34"/>
  <c r="B20" i="34"/>
  <c r="B19" i="34"/>
  <c r="B18" i="34"/>
  <c r="B17" i="34"/>
  <c r="B16" i="34"/>
  <c r="B15" i="34"/>
  <c r="B14" i="34"/>
  <c r="B13" i="34"/>
  <c r="B12" i="34"/>
  <c r="B11" i="34"/>
  <c r="B10" i="34"/>
  <c r="B9" i="34"/>
  <c r="B8" i="34"/>
  <c r="B7" i="34"/>
  <c r="B6" i="34"/>
  <c r="B28" i="31"/>
  <c r="X28" i="31" s="1"/>
  <c r="B27" i="31"/>
  <c r="X27" i="31" s="1"/>
  <c r="B26" i="31"/>
  <c r="X26" i="31" s="1"/>
  <c r="B25" i="31"/>
  <c r="X25" i="31" s="1"/>
  <c r="B24" i="31"/>
  <c r="X24" i="31" s="1"/>
  <c r="B23" i="31"/>
  <c r="X23" i="31" s="1"/>
  <c r="B22" i="31"/>
  <c r="X22" i="31" s="1"/>
  <c r="B21" i="31"/>
  <c r="X21" i="31" s="1"/>
  <c r="B20" i="31"/>
  <c r="X20" i="31" s="1"/>
  <c r="B19" i="31"/>
  <c r="X19" i="31" s="1"/>
  <c r="B18" i="31"/>
  <c r="X18" i="31" s="1"/>
  <c r="B17" i="31"/>
  <c r="X17" i="31" s="1"/>
  <c r="B16" i="31"/>
  <c r="X16" i="31" s="1"/>
  <c r="B15" i="31"/>
  <c r="X15" i="31" s="1"/>
  <c r="B14" i="31"/>
  <c r="X14" i="31" s="1"/>
  <c r="B13" i="31"/>
  <c r="X13" i="31" s="1"/>
  <c r="B12" i="31"/>
  <c r="X12" i="31" s="1"/>
  <c r="B11" i="31"/>
  <c r="X11" i="31" s="1"/>
  <c r="B10" i="31"/>
  <c r="X10" i="31" s="1"/>
  <c r="B9" i="31"/>
  <c r="X9" i="31" s="1"/>
  <c r="B8" i="31"/>
  <c r="X8" i="31" s="1"/>
  <c r="B7" i="31"/>
  <c r="X7" i="31" s="1"/>
  <c r="B6" i="31"/>
  <c r="X6" i="31" s="1"/>
  <c r="T2" i="31"/>
  <c r="L2" i="31"/>
  <c r="D2" i="31"/>
  <c r="M1" i="31"/>
  <c r="T2" i="30"/>
  <c r="L2" i="30"/>
  <c r="D2" i="30"/>
  <c r="B23" i="30"/>
  <c r="X23" i="30" s="1"/>
  <c r="D23" i="34" s="1"/>
  <c r="J23" i="34" s="1"/>
  <c r="H11" i="35" l="1"/>
  <c r="I11" i="35"/>
  <c r="K11" i="35"/>
  <c r="J11" i="35"/>
  <c r="K24" i="35"/>
  <c r="J24" i="35"/>
  <c r="H24" i="35"/>
  <c r="I24" i="35"/>
  <c r="J10" i="35"/>
  <c r="K10" i="35"/>
  <c r="I10" i="35"/>
  <c r="H10" i="35"/>
  <c r="I25" i="35"/>
  <c r="J25" i="35"/>
  <c r="K25" i="35"/>
  <c r="H25" i="35"/>
  <c r="H22" i="35"/>
  <c r="I22" i="35"/>
  <c r="K22" i="35"/>
  <c r="J22" i="35"/>
  <c r="I26" i="35"/>
  <c r="K26" i="35"/>
  <c r="J26" i="35"/>
  <c r="H26" i="35"/>
  <c r="H21" i="35"/>
  <c r="J21" i="35"/>
  <c r="I21" i="35"/>
  <c r="K21" i="35"/>
  <c r="I15" i="35"/>
  <c r="K15" i="35"/>
  <c r="H15" i="35"/>
  <c r="J15" i="35"/>
  <c r="H9" i="35"/>
  <c r="I9" i="35"/>
  <c r="J9" i="35"/>
  <c r="K9" i="35"/>
  <c r="H23" i="35"/>
  <c r="I23" i="35"/>
  <c r="K23" i="35"/>
  <c r="J23" i="35"/>
  <c r="J28" i="35"/>
  <c r="I28" i="35"/>
  <c r="K28" i="35"/>
  <c r="H28" i="35"/>
  <c r="E24" i="35"/>
  <c r="D24" i="35"/>
  <c r="G24" i="35"/>
  <c r="F24" i="35"/>
  <c r="K13" i="35"/>
  <c r="J13" i="35"/>
  <c r="I13" i="35"/>
  <c r="H13" i="35"/>
  <c r="I17" i="35"/>
  <c r="H17" i="35"/>
  <c r="K17" i="35"/>
  <c r="J17" i="35"/>
  <c r="K27" i="35"/>
  <c r="J27" i="35"/>
  <c r="H27" i="35"/>
  <c r="I27" i="35"/>
  <c r="J18" i="35"/>
  <c r="I18" i="35"/>
  <c r="H18" i="35"/>
  <c r="K18" i="35"/>
  <c r="H14" i="35"/>
  <c r="K14" i="35"/>
  <c r="J14" i="35"/>
  <c r="I14" i="35"/>
  <c r="K7" i="35"/>
  <c r="J7" i="35"/>
  <c r="H7" i="35"/>
  <c r="H30" i="35" s="1"/>
  <c r="I7" i="35"/>
  <c r="I19" i="35"/>
  <c r="J19" i="35"/>
  <c r="K19" i="35"/>
  <c r="H19" i="35"/>
  <c r="I12" i="35"/>
  <c r="J12" i="35"/>
  <c r="H12" i="35"/>
  <c r="K12" i="35"/>
  <c r="I16" i="35"/>
  <c r="K16" i="35"/>
  <c r="J16" i="35"/>
  <c r="H16" i="35"/>
  <c r="K8" i="35"/>
  <c r="J8" i="35"/>
  <c r="H8" i="35"/>
  <c r="I8" i="35"/>
  <c r="H20" i="35"/>
  <c r="J20" i="35"/>
  <c r="K20" i="35"/>
  <c r="I20" i="35"/>
  <c r="M28" i="34"/>
  <c r="P28" i="34"/>
  <c r="S28" i="34"/>
  <c r="N29" i="35" s="1"/>
  <c r="V28" i="34"/>
  <c r="O29" i="35" s="1"/>
  <c r="B7" i="30"/>
  <c r="B8" i="30"/>
  <c r="X8" i="30" s="1"/>
  <c r="D8" i="34" s="1"/>
  <c r="J8" i="34" s="1"/>
  <c r="B9" i="30"/>
  <c r="X9" i="30" s="1"/>
  <c r="D9" i="34" s="1"/>
  <c r="J9" i="34" s="1"/>
  <c r="B10" i="30"/>
  <c r="X10" i="30" s="1"/>
  <c r="D10" i="34" s="1"/>
  <c r="J10" i="34" s="1"/>
  <c r="B11" i="30"/>
  <c r="X11" i="30" s="1"/>
  <c r="D11" i="34" s="1"/>
  <c r="J11" i="34" s="1"/>
  <c r="B12" i="30"/>
  <c r="X12" i="30" s="1"/>
  <c r="D12" i="34" s="1"/>
  <c r="J12" i="34" s="1"/>
  <c r="B13" i="30"/>
  <c r="X13" i="30" s="1"/>
  <c r="D13" i="34" s="1"/>
  <c r="J13" i="34" s="1"/>
  <c r="B14" i="30"/>
  <c r="X14" i="30" s="1"/>
  <c r="D14" i="34" s="1"/>
  <c r="J14" i="34" s="1"/>
  <c r="B15" i="30"/>
  <c r="X15" i="30" s="1"/>
  <c r="D15" i="34" s="1"/>
  <c r="J15" i="34" s="1"/>
  <c r="B16" i="30"/>
  <c r="X16" i="30" s="1"/>
  <c r="D16" i="34" s="1"/>
  <c r="J16" i="34" s="1"/>
  <c r="B17" i="30"/>
  <c r="X17" i="30" s="1"/>
  <c r="D17" i="34" s="1"/>
  <c r="J17" i="34" s="1"/>
  <c r="B18" i="30"/>
  <c r="X18" i="30" s="1"/>
  <c r="D18" i="34" s="1"/>
  <c r="J18" i="34" s="1"/>
  <c r="B19" i="30"/>
  <c r="X19" i="30" s="1"/>
  <c r="D19" i="34" s="1"/>
  <c r="J19" i="34" s="1"/>
  <c r="B20" i="30"/>
  <c r="X20" i="30" s="1"/>
  <c r="D20" i="34" s="1"/>
  <c r="J20" i="34" s="1"/>
  <c r="B21" i="30"/>
  <c r="X21" i="30" s="1"/>
  <c r="D21" i="34" s="1"/>
  <c r="J21" i="34" s="1"/>
  <c r="B22" i="30"/>
  <c r="X22" i="30" s="1"/>
  <c r="D22" i="34" s="1"/>
  <c r="J22" i="34" s="1"/>
  <c r="B24" i="30"/>
  <c r="X24" i="30" s="1"/>
  <c r="D24" i="34" s="1"/>
  <c r="J24" i="34" s="1"/>
  <c r="B25" i="30"/>
  <c r="X25" i="30" s="1"/>
  <c r="D25" i="34" s="1"/>
  <c r="J25" i="34" s="1"/>
  <c r="B26" i="30"/>
  <c r="X26" i="30" s="1"/>
  <c r="D26" i="34" s="1"/>
  <c r="J26" i="34" s="1"/>
  <c r="B27" i="30"/>
  <c r="X27" i="30" s="1"/>
  <c r="D27" i="34" s="1"/>
  <c r="J27" i="34" s="1"/>
  <c r="B6" i="30"/>
  <c r="X6" i="30" s="1"/>
  <c r="X7" i="30" l="1"/>
  <c r="D7" i="34" s="1"/>
  <c r="J7" i="34" s="1"/>
  <c r="I30" i="35"/>
  <c r="J30" i="35"/>
  <c r="K30" i="35"/>
  <c r="D10" i="35"/>
  <c r="E10" i="35"/>
  <c r="F10" i="35"/>
  <c r="G10" i="35"/>
  <c r="E21" i="35"/>
  <c r="G21" i="35"/>
  <c r="F21" i="35"/>
  <c r="D21" i="35"/>
  <c r="E19" i="35"/>
  <c r="F19" i="35"/>
  <c r="D19" i="35"/>
  <c r="G19" i="35"/>
  <c r="G22" i="35"/>
  <c r="E22" i="35"/>
  <c r="F22" i="35"/>
  <c r="D22" i="35"/>
  <c r="D8" i="35"/>
  <c r="G8" i="35"/>
  <c r="E8" i="35"/>
  <c r="F8" i="35"/>
  <c r="D18" i="35"/>
  <c r="G18" i="35"/>
  <c r="E18" i="35"/>
  <c r="F18" i="35"/>
  <c r="G20" i="35"/>
  <c r="F20" i="35"/>
  <c r="E20" i="35"/>
  <c r="D20" i="35"/>
  <c r="E16" i="35"/>
  <c r="G16" i="35"/>
  <c r="D16" i="35"/>
  <c r="F16" i="35"/>
  <c r="D15" i="35"/>
  <c r="E15" i="35"/>
  <c r="G15" i="35"/>
  <c r="F15" i="35"/>
  <c r="F14" i="35"/>
  <c r="E14" i="35"/>
  <c r="D14" i="35"/>
  <c r="G14" i="35"/>
  <c r="E9" i="35"/>
  <c r="G9" i="35"/>
  <c r="F9" i="35"/>
  <c r="D9" i="35"/>
  <c r="D17" i="35"/>
  <c r="E17" i="35"/>
  <c r="G17" i="35"/>
  <c r="F17" i="35"/>
  <c r="G27" i="35"/>
  <c r="F27" i="35"/>
  <c r="E27" i="35"/>
  <c r="D27" i="35"/>
  <c r="E13" i="35"/>
  <c r="F13" i="35"/>
  <c r="D13" i="35"/>
  <c r="G13" i="35"/>
  <c r="D28" i="35"/>
  <c r="G28" i="35"/>
  <c r="F28" i="35"/>
  <c r="E28" i="35"/>
  <c r="G25" i="35"/>
  <c r="F25" i="35"/>
  <c r="E25" i="35"/>
  <c r="D25" i="35"/>
  <c r="G12" i="35"/>
  <c r="F12" i="35"/>
  <c r="D12" i="35"/>
  <c r="E12" i="35"/>
  <c r="D7" i="35"/>
  <c r="E7" i="35"/>
  <c r="G7" i="35"/>
  <c r="F7" i="35"/>
  <c r="G26" i="35"/>
  <c r="E26" i="35"/>
  <c r="F26" i="35"/>
  <c r="D26" i="35"/>
  <c r="E23" i="35"/>
  <c r="G23" i="35"/>
  <c r="F23" i="35"/>
  <c r="D23" i="35"/>
  <c r="D11" i="35"/>
  <c r="G11" i="35"/>
  <c r="F11" i="35"/>
  <c r="E11" i="35"/>
  <c r="M14" i="34"/>
  <c r="L15" i="35" s="1"/>
  <c r="M26" i="34"/>
  <c r="L27" i="35" s="1"/>
  <c r="M24" i="34"/>
  <c r="L25" i="35" s="1"/>
  <c r="P11" i="34"/>
  <c r="M12" i="35" s="1"/>
  <c r="P19" i="34"/>
  <c r="M20" i="35" s="1"/>
  <c r="V15" i="34"/>
  <c r="O16" i="35" s="1"/>
  <c r="S25" i="34"/>
  <c r="N26" i="35" s="1"/>
  <c r="M22" i="34"/>
  <c r="L23" i="35" s="1"/>
  <c r="S10" i="34"/>
  <c r="N11" i="35" s="1"/>
  <c r="V7" i="34"/>
  <c r="O8" i="35" s="1"/>
  <c r="M17" i="34"/>
  <c r="L18" i="35" s="1"/>
  <c r="M16" i="34"/>
  <c r="L17" i="35" s="1"/>
  <c r="D6" i="34"/>
  <c r="P27" i="34"/>
  <c r="M28" i="35" s="1"/>
  <c r="V13" i="34"/>
  <c r="O14" i="35" s="1"/>
  <c r="P12" i="34"/>
  <c r="M13" i="35" s="1"/>
  <c r="S21" i="34"/>
  <c r="N22" i="35" s="1"/>
  <c r="M18" i="34"/>
  <c r="L19" i="35" s="1"/>
  <c r="M20" i="34"/>
  <c r="L21" i="35" s="1"/>
  <c r="M9" i="34"/>
  <c r="L10" i="35" s="1"/>
  <c r="M8" i="34"/>
  <c r="L9" i="35" s="1"/>
  <c r="V27" i="34"/>
  <c r="O28" i="35" s="1"/>
  <c r="V25" i="34"/>
  <c r="O26" i="35" s="1"/>
  <c r="J6" i="34" l="1"/>
  <c r="P14" i="34"/>
  <c r="M15" i="35" s="1"/>
  <c r="S22" i="34"/>
  <c r="N23" i="35" s="1"/>
  <c r="V11" i="34"/>
  <c r="O12" i="35" s="1"/>
  <c r="M11" i="34"/>
  <c r="L12" i="35" s="1"/>
  <c r="P13" i="34"/>
  <c r="M14" i="35" s="1"/>
  <c r="V24" i="34"/>
  <c r="O25" i="35" s="1"/>
  <c r="V14" i="34"/>
  <c r="O15" i="35" s="1"/>
  <c r="V19" i="34"/>
  <c r="O20" i="35" s="1"/>
  <c r="S16" i="34"/>
  <c r="N17" i="35" s="1"/>
  <c r="V16" i="34"/>
  <c r="O17" i="35" s="1"/>
  <c r="P16" i="34"/>
  <c r="M17" i="35" s="1"/>
  <c r="M13" i="34"/>
  <c r="L14" i="35" s="1"/>
  <c r="M10" i="34"/>
  <c r="L11" i="35" s="1"/>
  <c r="F30" i="35"/>
  <c r="P6" i="34"/>
  <c r="M7" i="35" s="1"/>
  <c r="V6" i="34"/>
  <c r="O7" i="35" s="1"/>
  <c r="P18" i="34"/>
  <c r="M19" i="35" s="1"/>
  <c r="V26" i="34"/>
  <c r="O27" i="35" s="1"/>
  <c r="S18" i="34"/>
  <c r="N19" i="35" s="1"/>
  <c r="S11" i="34"/>
  <c r="N12" i="35" s="1"/>
  <c r="V22" i="34"/>
  <c r="O23" i="35" s="1"/>
  <c r="S14" i="34"/>
  <c r="N15" i="35" s="1"/>
  <c r="S27" i="34"/>
  <c r="N28" i="35" s="1"/>
  <c r="P8" i="34"/>
  <c r="M9" i="35" s="1"/>
  <c r="M7" i="34"/>
  <c r="L8" i="35" s="1"/>
  <c r="P25" i="34"/>
  <c r="M26" i="35" s="1"/>
  <c r="V20" i="34"/>
  <c r="O21" i="35" s="1"/>
  <c r="P26" i="34"/>
  <c r="M27" i="35" s="1"/>
  <c r="S15" i="34"/>
  <c r="N16" i="35" s="1"/>
  <c r="P20" i="34"/>
  <c r="M21" i="35" s="1"/>
  <c r="S26" i="34"/>
  <c r="N27" i="35" s="1"/>
  <c r="M25" i="34"/>
  <c r="L26" i="35" s="1"/>
  <c r="S20" i="34"/>
  <c r="N21" i="35" s="1"/>
  <c r="M15" i="34"/>
  <c r="L16" i="35" s="1"/>
  <c r="M27" i="34"/>
  <c r="L28" i="35" s="1"/>
  <c r="V8" i="34"/>
  <c r="O9" i="35" s="1"/>
  <c r="P7" i="34"/>
  <c r="M8" i="35" s="1"/>
  <c r="S7" i="34"/>
  <c r="N8" i="35" s="1"/>
  <c r="M19" i="34"/>
  <c r="L20" i="35" s="1"/>
  <c r="V17" i="34"/>
  <c r="O18" i="35" s="1"/>
  <c r="P21" i="34"/>
  <c r="M22" i="35" s="1"/>
  <c r="P24" i="34"/>
  <c r="M25" i="35" s="1"/>
  <c r="S24" i="34"/>
  <c r="N25" i="35" s="1"/>
  <c r="V21" i="34"/>
  <c r="O22" i="35" s="1"/>
  <c r="S19" i="34"/>
  <c r="N20" i="35" s="1"/>
  <c r="S17" i="34"/>
  <c r="N18" i="35" s="1"/>
  <c r="P17" i="34"/>
  <c r="M18" i="35" s="1"/>
  <c r="P22" i="34"/>
  <c r="M23" i="35" s="1"/>
  <c r="V12" i="34"/>
  <c r="O13" i="35" s="1"/>
  <c r="M21" i="34"/>
  <c r="L22" i="35" s="1"/>
  <c r="S12" i="34"/>
  <c r="N13" i="35" s="1"/>
  <c r="P10" i="34"/>
  <c r="M11" i="35" s="1"/>
  <c r="P15" i="34"/>
  <c r="M16" i="35" s="1"/>
  <c r="M12" i="34"/>
  <c r="L13" i="35" s="1"/>
  <c r="V10" i="34"/>
  <c r="O11" i="35" s="1"/>
  <c r="V18" i="34"/>
  <c r="O19" i="35" s="1"/>
  <c r="S13" i="34"/>
  <c r="N14" i="35" s="1"/>
  <c r="M23" i="34"/>
  <c r="L24" i="35" s="1"/>
  <c r="S23" i="34"/>
  <c r="N24" i="35" s="1"/>
  <c r="P23" i="34"/>
  <c r="M24" i="35" s="1"/>
  <c r="V23" i="34"/>
  <c r="O24" i="35" s="1"/>
  <c r="D30" i="35"/>
  <c r="E30" i="35"/>
  <c r="G30" i="35"/>
  <c r="P9" i="34"/>
  <c r="M10" i="35" s="1"/>
  <c r="V9" i="34"/>
  <c r="O10" i="35" s="1"/>
  <c r="S9" i="34"/>
  <c r="N10" i="35" s="1"/>
  <c r="S8" i="34"/>
  <c r="N9" i="35" s="1"/>
  <c r="D32" i="2"/>
  <c r="S6" i="34" l="1"/>
  <c r="N7" i="35" s="1"/>
  <c r="N30" i="35" s="1"/>
  <c r="J16" i="17" s="1"/>
  <c r="M6" i="34"/>
  <c r="J30" i="34"/>
  <c r="J31" i="34" s="1"/>
  <c r="L7" i="35"/>
  <c r="L30" i="35"/>
  <c r="F16" i="17" s="1"/>
  <c r="M29" i="34"/>
  <c r="O30" i="35"/>
  <c r="K16" i="17" s="1"/>
  <c r="M30" i="35"/>
  <c r="H16" i="17" s="1"/>
  <c r="P29" i="34"/>
  <c r="V29" i="34"/>
  <c r="B5" i="2"/>
  <c r="S29" i="34" l="1"/>
  <c r="B27" i="2"/>
  <c r="B28" i="2"/>
  <c r="B29" i="2"/>
  <c r="C5" i="2"/>
  <c r="R3" i="23" l="1"/>
  <c r="R4" i="23" s="1"/>
  <c r="R5" i="23" s="1"/>
  <c r="R6" i="23" s="1"/>
  <c r="R7" i="23" s="1"/>
  <c r="R8" i="23" s="1"/>
  <c r="R9" i="23" s="1"/>
  <c r="R10" i="23" s="1"/>
  <c r="R11" i="23" s="1"/>
  <c r="R12" i="23" s="1"/>
  <c r="R13" i="23" s="1"/>
  <c r="R14" i="23" s="1"/>
  <c r="R15" i="23" s="1"/>
  <c r="R16" i="23" s="1"/>
  <c r="R17" i="23" s="1"/>
  <c r="R18" i="23" s="1"/>
  <c r="R19" i="23" s="1"/>
  <c r="R20" i="23" s="1"/>
  <c r="R21" i="23" s="1"/>
  <c r="R22" i="23" s="1"/>
  <c r="R23" i="23" s="1"/>
  <c r="R24" i="23" s="1"/>
  <c r="R25" i="23" s="1"/>
  <c r="R26" i="23" s="1"/>
  <c r="R27" i="23" s="1"/>
  <c r="R28" i="23" s="1"/>
  <c r="R29" i="23" s="1"/>
  <c r="R30" i="23" s="1"/>
  <c r="R31" i="23" s="1"/>
  <c r="R32" i="23" s="1"/>
  <c r="R33" i="23" s="1"/>
  <c r="R34" i="23" s="1"/>
  <c r="R35" i="23" s="1"/>
  <c r="R36" i="23" s="1"/>
  <c r="R37" i="23" s="1"/>
  <c r="R38" i="23" s="1"/>
  <c r="R39" i="23" s="1"/>
  <c r="R40" i="23" s="1"/>
  <c r="R41" i="23" s="1"/>
  <c r="R42" i="23" s="1"/>
  <c r="R43" i="23" s="1"/>
  <c r="R44" i="23" s="1"/>
  <c r="R45" i="23" s="1"/>
  <c r="R46" i="23" s="1"/>
  <c r="R47" i="23" s="1"/>
  <c r="R48" i="23" s="1"/>
  <c r="R49" i="23" s="1"/>
  <c r="R50" i="23" s="1"/>
  <c r="R52" i="23" s="1"/>
  <c r="R53" i="23" s="1"/>
  <c r="R54" i="23" s="1"/>
  <c r="R55" i="23" s="1"/>
  <c r="R56" i="23" s="1"/>
  <c r="R57" i="23" s="1"/>
  <c r="R58" i="23" s="1"/>
  <c r="R59" i="23" s="1"/>
  <c r="R60" i="23" s="1"/>
  <c r="R61" i="23" s="1"/>
  <c r="R62" i="23" s="1"/>
  <c r="R63" i="23" s="1"/>
  <c r="R64" i="23" s="1"/>
  <c r="R65" i="23" s="1"/>
  <c r="R66" i="23" s="1"/>
  <c r="R67" i="23" s="1"/>
  <c r="R68" i="23" s="1"/>
  <c r="R69" i="23" s="1"/>
  <c r="R70" i="23" s="1"/>
  <c r="R71" i="23" s="1"/>
  <c r="R72" i="23" s="1"/>
  <c r="R73" i="23" s="1"/>
  <c r="R74" i="23" s="1"/>
  <c r="R75" i="23" s="1"/>
  <c r="R76" i="23" s="1"/>
  <c r="R77" i="23" s="1"/>
  <c r="R78" i="23" s="1"/>
  <c r="R79" i="23" s="1"/>
  <c r="R80" i="23" s="1"/>
  <c r="R81" i="23" s="1"/>
  <c r="R82" i="23" s="1"/>
  <c r="R83" i="23" s="1"/>
  <c r="R84" i="23" s="1"/>
  <c r="R85" i="23" s="1"/>
  <c r="R86" i="23" s="1"/>
  <c r="R87" i="23" s="1"/>
  <c r="R88" i="23" s="1"/>
  <c r="R89" i="23" s="1"/>
  <c r="R90" i="23" s="1"/>
  <c r="R91" i="23" s="1"/>
  <c r="R92" i="23" s="1"/>
  <c r="R93" i="23" s="1"/>
  <c r="R94" i="23" s="1"/>
  <c r="R95" i="23" s="1"/>
  <c r="R96" i="23" s="1"/>
  <c r="R97" i="23" s="1"/>
  <c r="R98" i="23" s="1"/>
  <c r="R99" i="23" s="1"/>
  <c r="R100" i="23" s="1"/>
  <c r="R101" i="23" s="1"/>
  <c r="R102" i="23" s="1"/>
  <c r="R103" i="23" s="1"/>
  <c r="N3" i="23"/>
  <c r="N4" i="23" s="1"/>
  <c r="N5" i="23" s="1"/>
  <c r="N6" i="23" s="1"/>
  <c r="N7" i="23" s="1"/>
  <c r="N8" i="23" s="1"/>
  <c r="N9" i="23" s="1"/>
  <c r="N10" i="23" s="1"/>
  <c r="N11" i="23" s="1"/>
  <c r="N12" i="23" s="1"/>
  <c r="N13" i="23" s="1"/>
  <c r="N14" i="23" s="1"/>
  <c r="N15" i="23" s="1"/>
  <c r="N16" i="23" s="1"/>
  <c r="N17" i="23" s="1"/>
  <c r="N18" i="23" s="1"/>
  <c r="N19" i="23" s="1"/>
  <c r="N20" i="23" s="1"/>
  <c r="N21" i="23" s="1"/>
  <c r="N22" i="23" s="1"/>
  <c r="N23" i="23" s="1"/>
  <c r="N24" i="23" s="1"/>
  <c r="N25" i="23" s="1"/>
  <c r="N26" i="23" s="1"/>
  <c r="N27" i="23" s="1"/>
  <c r="N28" i="23" s="1"/>
  <c r="N29" i="23" s="1"/>
  <c r="N30" i="23" s="1"/>
  <c r="N31" i="23" s="1"/>
  <c r="N32" i="23" s="1"/>
  <c r="N33" i="23" s="1"/>
  <c r="N34" i="23" s="1"/>
  <c r="N35" i="23" s="1"/>
  <c r="N36" i="23" s="1"/>
  <c r="N37" i="23" s="1"/>
  <c r="N38" i="23" s="1"/>
  <c r="N39" i="23" s="1"/>
  <c r="N40" i="23" s="1"/>
  <c r="N41" i="23" s="1"/>
  <c r="N42" i="23" s="1"/>
  <c r="N43" i="23" s="1"/>
  <c r="N44" i="23" s="1"/>
  <c r="N45" i="23" s="1"/>
  <c r="N46" i="23" s="1"/>
  <c r="N47" i="23" s="1"/>
  <c r="N48" i="23" s="1"/>
  <c r="N49" i="23" s="1"/>
  <c r="N50" i="23" s="1"/>
  <c r="N52" i="23" s="1"/>
  <c r="N53" i="23" s="1"/>
  <c r="N54" i="23" s="1"/>
  <c r="N55" i="23" s="1"/>
  <c r="N56" i="23" s="1"/>
  <c r="N57" i="23" s="1"/>
  <c r="N58" i="23" s="1"/>
  <c r="N59" i="23" s="1"/>
  <c r="N60" i="23" s="1"/>
  <c r="N61" i="23" s="1"/>
  <c r="N62" i="23" s="1"/>
  <c r="N63" i="23" s="1"/>
  <c r="N64" i="23" s="1"/>
  <c r="N65" i="23" s="1"/>
  <c r="N66" i="23" s="1"/>
  <c r="N67" i="23" s="1"/>
  <c r="N68" i="23" s="1"/>
  <c r="N69" i="23" s="1"/>
  <c r="N70" i="23" s="1"/>
  <c r="N71" i="23" s="1"/>
  <c r="N72" i="23" s="1"/>
  <c r="N73" i="23" s="1"/>
  <c r="N74" i="23" s="1"/>
  <c r="N75" i="23" s="1"/>
  <c r="N76" i="23" s="1"/>
  <c r="N77" i="23" s="1"/>
  <c r="N78" i="23" s="1"/>
  <c r="N79" i="23" s="1"/>
  <c r="N80" i="23" s="1"/>
  <c r="N81" i="23" s="1"/>
  <c r="N82" i="23" s="1"/>
  <c r="N83" i="23" s="1"/>
  <c r="N84" i="23" s="1"/>
  <c r="N85" i="23" s="1"/>
  <c r="N86" i="23" s="1"/>
  <c r="N87" i="23" s="1"/>
  <c r="N88" i="23" s="1"/>
  <c r="N89" i="23" s="1"/>
  <c r="N90" i="23" s="1"/>
  <c r="N91" i="23" s="1"/>
  <c r="N92" i="23" s="1"/>
  <c r="N93" i="23" s="1"/>
  <c r="N94" i="23" s="1"/>
  <c r="N95" i="23" s="1"/>
  <c r="N96" i="23" s="1"/>
  <c r="N97" i="23" s="1"/>
  <c r="N98" i="23" s="1"/>
  <c r="N99" i="23" s="1"/>
  <c r="N100" i="23" s="1"/>
  <c r="N101" i="23" s="1"/>
  <c r="N102" i="23" s="1"/>
  <c r="D35" i="2"/>
  <c r="C27" i="2"/>
  <c r="C28" i="2"/>
  <c r="C29" i="2"/>
  <c r="A5" i="2"/>
  <c r="A7" i="35" s="1"/>
  <c r="A27" i="2"/>
  <c r="A28" i="30" s="1"/>
  <c r="A28" i="2"/>
  <c r="A29" i="2"/>
  <c r="A29" i="34" l="1"/>
  <c r="A6" i="31"/>
  <c r="A6" i="34"/>
  <c r="A6" i="30"/>
  <c r="A28" i="34"/>
  <c r="A28" i="31"/>
  <c r="C6" i="2"/>
  <c r="A6" i="2"/>
  <c r="A8" i="35" s="1"/>
  <c r="A7" i="31" l="1"/>
  <c r="A7" i="34"/>
  <c r="A7" i="30"/>
  <c r="C7" i="2"/>
  <c r="B6" i="2"/>
  <c r="A7" i="2"/>
  <c r="A9" i="35" s="1"/>
  <c r="B7" i="2" l="1"/>
  <c r="A8" i="34"/>
  <c r="A8" i="31"/>
  <c r="A8" i="30"/>
  <c r="A8" i="2"/>
  <c r="A10" i="35" s="1"/>
  <c r="C8" i="2"/>
  <c r="B8" i="2" l="1"/>
  <c r="A9" i="31"/>
  <c r="A9" i="34"/>
  <c r="A9" i="30"/>
  <c r="A9" i="2"/>
  <c r="A11" i="35" s="1"/>
  <c r="C9" i="2"/>
  <c r="B9" i="2" l="1"/>
  <c r="A10" i="34"/>
  <c r="A10" i="31"/>
  <c r="A10" i="30"/>
  <c r="A10" i="2"/>
  <c r="A12" i="35" s="1"/>
  <c r="C10" i="2"/>
  <c r="B10" i="2" l="1"/>
  <c r="A11" i="34"/>
  <c r="A11" i="31"/>
  <c r="A11" i="30"/>
  <c r="A11" i="2"/>
  <c r="A13" i="35" s="1"/>
  <c r="C11" i="2"/>
  <c r="B11" i="2" l="1"/>
  <c r="A12" i="31"/>
  <c r="A12" i="34"/>
  <c r="A12" i="30"/>
  <c r="A12" i="2"/>
  <c r="A14" i="35" s="1"/>
  <c r="C12" i="2"/>
  <c r="A13" i="34" l="1"/>
  <c r="A13" i="31"/>
  <c r="A13" i="30"/>
  <c r="C13" i="2"/>
  <c r="B12" i="2"/>
  <c r="A13" i="2"/>
  <c r="A15" i="35" s="1"/>
  <c r="A14" i="34" l="1"/>
  <c r="A14" i="31"/>
  <c r="A14" i="30"/>
  <c r="C14" i="2"/>
  <c r="B13" i="2"/>
  <c r="A14" i="2"/>
  <c r="A16" i="35" s="1"/>
  <c r="A15" i="34" l="1"/>
  <c r="A15" i="31"/>
  <c r="A15" i="30"/>
  <c r="C15" i="2"/>
  <c r="B14" i="2"/>
  <c r="A15" i="2"/>
  <c r="A17" i="35" s="1"/>
  <c r="A16" i="34" l="1"/>
  <c r="A16" i="31"/>
  <c r="A16" i="30"/>
  <c r="C16" i="2"/>
  <c r="B15" i="2"/>
  <c r="A16" i="2"/>
  <c r="A18" i="35" s="1"/>
  <c r="A17" i="34" l="1"/>
  <c r="A17" i="31"/>
  <c r="A17" i="30"/>
  <c r="C17" i="2"/>
  <c r="B16" i="2"/>
  <c r="A17" i="2"/>
  <c r="A19" i="35" s="1"/>
  <c r="A18" i="31" l="1"/>
  <c r="A18" i="34"/>
  <c r="A18" i="30"/>
  <c r="C18" i="2"/>
  <c r="B17" i="2"/>
  <c r="A18" i="2"/>
  <c r="A20" i="35" s="1"/>
  <c r="B18" i="2" l="1"/>
  <c r="A19" i="34"/>
  <c r="A19" i="31"/>
  <c r="A19" i="30"/>
  <c r="A19" i="2"/>
  <c r="A21" i="35" s="1"/>
  <c r="C19" i="2"/>
  <c r="A20" i="34" l="1"/>
  <c r="A20" i="31"/>
  <c r="A20" i="30"/>
  <c r="B19" i="2"/>
  <c r="A20" i="2"/>
  <c r="A22" i="35" s="1"/>
  <c r="C20" i="2"/>
  <c r="A21" i="31" l="1"/>
  <c r="A21" i="34"/>
  <c r="A21" i="30"/>
  <c r="B20" i="2"/>
  <c r="C21" i="2"/>
  <c r="A21" i="2"/>
  <c r="A23" i="35" s="1"/>
  <c r="A22" i="31" l="1"/>
  <c r="A22" i="34"/>
  <c r="A22" i="30"/>
  <c r="B21" i="2"/>
  <c r="C22" i="2"/>
  <c r="A22" i="2"/>
  <c r="A24" i="35" s="1"/>
  <c r="A23" i="34" l="1"/>
  <c r="A23" i="31"/>
  <c r="A23" i="30"/>
  <c r="B22" i="2"/>
  <c r="C23" i="2"/>
  <c r="A23" i="2"/>
  <c r="A25" i="35" l="1"/>
  <c r="A24" i="34"/>
  <c r="A24" i="31"/>
  <c r="A24" i="30"/>
  <c r="B23" i="2"/>
  <c r="C24" i="2"/>
  <c r="A24" i="2"/>
  <c r="A26" i="35" s="1"/>
  <c r="A25" i="34" l="1"/>
  <c r="A25" i="31"/>
  <c r="A25" i="30"/>
  <c r="B24" i="2"/>
  <c r="C25" i="2"/>
  <c r="A25" i="2"/>
  <c r="A27" i="35" l="1"/>
  <c r="C26" i="2"/>
  <c r="A26" i="34"/>
  <c r="A26" i="31"/>
  <c r="A26" i="30"/>
  <c r="A26" i="2"/>
  <c r="A28" i="35" s="1"/>
  <c r="B25" i="2"/>
  <c r="A27" i="34" l="1"/>
  <c r="A27" i="31"/>
  <c r="A27" i="30"/>
  <c r="B26" i="2"/>
</calcChain>
</file>

<file path=xl/sharedStrings.xml><?xml version="1.0" encoding="utf-8"?>
<sst xmlns="http://schemas.openxmlformats.org/spreadsheetml/2006/main" count="759" uniqueCount="485">
  <si>
    <t>หมายเหตุ</t>
  </si>
  <si>
    <t>ที่</t>
  </si>
  <si>
    <t xml:space="preserve">ชั้น </t>
  </si>
  <si>
    <t xml:space="preserve">เลขที่ </t>
  </si>
  <si>
    <t>ชื่อ-สกุล</t>
  </si>
  <si>
    <t>/</t>
  </si>
  <si>
    <t>มาเรียน</t>
  </si>
  <si>
    <t>สรุปผลการประเมิน</t>
  </si>
  <si>
    <t>โรงเรียนศาลาพัน อำเภอสามโคก  จังหวัดปทุมธานี</t>
  </si>
  <si>
    <t>สำนักงานเขตพื้นที่การศึกษาประถมศึกษาปทุมธานีเขต 1</t>
  </si>
  <si>
    <t>จำนวน</t>
  </si>
  <si>
    <t>นักเรียน</t>
  </si>
  <si>
    <t>ทั้งหมด</t>
  </si>
  <si>
    <t>การอนุมัติผลการเรียน</t>
  </si>
  <si>
    <t>ลงชื่อ........................................................................................ครูผู้สอน</t>
  </si>
  <si>
    <t>เรียนเสนอเพื่อโปรดพิจารณา</t>
  </si>
  <si>
    <t>(     )</t>
  </si>
  <si>
    <t>อนุมัติ</t>
  </si>
  <si>
    <t>ไม่อนุมัติ</t>
  </si>
  <si>
    <t>เด็กชาย</t>
  </si>
  <si>
    <t>ลงชื่อ.........................................................หัวหน้า/รองผู้อำนวยการฝ่ายวิชาการ</t>
  </si>
  <si>
    <t>ครูผู้สอน</t>
  </si>
  <si>
    <t>ลงชื่อ</t>
  </si>
  <si>
    <t>นาย</t>
  </si>
  <si>
    <t>ป</t>
  </si>
  <si>
    <t>ล</t>
  </si>
  <si>
    <t>ข</t>
  </si>
  <si>
    <t>คำนำหน้า</t>
  </si>
  <si>
    <t>เพศ</t>
  </si>
  <si>
    <t>รายวิชา</t>
  </si>
  <si>
    <t>ชื่อวันย่อ</t>
  </si>
  <si>
    <t>ชื่อวันเต็ม</t>
  </si>
  <si>
    <t>เวลาเรียนย่อ</t>
  </si>
  <si>
    <t>เวลาเรียนเต็ม</t>
  </si>
  <si>
    <t>สถานะการเรียน</t>
  </si>
  <si>
    <t>ระดับมาตรฐาน</t>
  </si>
  <si>
    <t>มาตรฐาน</t>
  </si>
  <si>
    <t>เมนู</t>
  </si>
  <si>
    <t>ไปยังเซลล์</t>
  </si>
  <si>
    <t>หน้า</t>
  </si>
  <si>
    <t>ลำดับ</t>
  </si>
  <si>
    <t>สถานภาพ</t>
  </si>
  <si>
    <t>ประเมินกิจกรรม</t>
  </si>
  <si>
    <t>หมู่เลือก</t>
  </si>
  <si>
    <t>ข้อมูล</t>
  </si>
  <si>
    <t>ชาย</t>
  </si>
  <si>
    <t>พื้นฐาน</t>
  </si>
  <si>
    <t>จ</t>
  </si>
  <si>
    <t>จันทร์</t>
  </si>
  <si>
    <t>กำลังศึกษา</t>
  </si>
  <si>
    <t>ดีเยี่ยม</t>
  </si>
  <si>
    <t>ตั้งค่า ปพ.5</t>
  </si>
  <si>
    <t>ตั้งค่า!I3</t>
  </si>
  <si>
    <t>อยู่ด้วยกัน</t>
  </si>
  <si>
    <t>ผ่าน</t>
  </si>
  <si>
    <t>A</t>
  </si>
  <si>
    <t>เด็กหญิง</t>
  </si>
  <si>
    <t>หญิง</t>
  </si>
  <si>
    <t>เพิ่มเติม</t>
  </si>
  <si>
    <t>อ</t>
  </si>
  <si>
    <t>อังคาร</t>
  </si>
  <si>
    <t>ป่วย</t>
  </si>
  <si>
    <t>ย้ายเข้า</t>
  </si>
  <si>
    <t>ดี</t>
  </si>
  <si>
    <t>ตั้งค่าวิชาเรียน</t>
  </si>
  <si>
    <t>ตั้งค่าวิชาเรียน!E5</t>
  </si>
  <si>
    <t>แยกกันอยู่</t>
  </si>
  <si>
    <t>ไม่ผ่าน</t>
  </si>
  <si>
    <t>B</t>
  </si>
  <si>
    <t>พ</t>
  </si>
  <si>
    <t>พุธ</t>
  </si>
  <si>
    <t>ลา</t>
  </si>
  <si>
    <t>ย้ายออก</t>
  </si>
  <si>
    <t>ตั้งค่ากิจกรรม</t>
  </si>
  <si>
    <t>ตั้งค่ากิจกรรม!E5</t>
  </si>
  <si>
    <t>เลิกร้างกัน</t>
  </si>
  <si>
    <t>O</t>
  </si>
  <si>
    <t>นางสาว</t>
  </si>
  <si>
    <t>พฤ</t>
  </si>
  <si>
    <t>พฤหัสบดี</t>
  </si>
  <si>
    <t>ขาด</t>
  </si>
  <si>
    <t>อื่นๆ</t>
  </si>
  <si>
    <t>ตั้งค่าการประเมิน</t>
  </si>
  <si>
    <t>ตั้งค่าการประเมิน!B2</t>
  </si>
  <si>
    <t>บิดาหรือมารดาแต่งงานใหม่</t>
  </si>
  <si>
    <t>AB</t>
  </si>
  <si>
    <t>นาง</t>
  </si>
  <si>
    <t>ศ</t>
  </si>
  <si>
    <t>ศุกร์</t>
  </si>
  <si>
    <t>ตั้งค่าเดือน</t>
  </si>
  <si>
    <t>ตั้งค่าเดือน!D2</t>
  </si>
  <si>
    <t>สามเณร</t>
  </si>
  <si>
    <t>ส</t>
  </si>
  <si>
    <t>เสาร์</t>
  </si>
  <si>
    <t>กรอกข้อมูลน้ำหนักและส่วนสูง</t>
  </si>
  <si>
    <t>น้ำหนักและส่วนสูง!G5</t>
  </si>
  <si>
    <t>อา</t>
  </si>
  <si>
    <t>อาทิตย์</t>
  </si>
  <si>
    <t>กรอกข้อมูลนักเรียน</t>
  </si>
  <si>
    <t>ข้อมูลนักเรียน!E3</t>
  </si>
  <si>
    <t>กรอกเวลาเรียน</t>
  </si>
  <si>
    <t>พ.ค.!D3</t>
  </si>
  <si>
    <t>ประเมินตัวชี้วัด</t>
  </si>
  <si>
    <t>ชี้วัด1!G2</t>
  </si>
  <si>
    <t>กรอกคะแนนผลการเรียน</t>
  </si>
  <si>
    <t>วิชา1!C6</t>
  </si>
  <si>
    <t>ประเมินคุณลักษณะอันพึงประสงค์</t>
  </si>
  <si>
    <t>คุณฯ1!G5</t>
  </si>
  <si>
    <t>ประเมิน อ่าน คิด เขียน</t>
  </si>
  <si>
    <t>อ่านคิดเขียน1!F6</t>
  </si>
  <si>
    <t>ประเมินกิจกรรมพัฒนาผู้เรียน</t>
  </si>
  <si>
    <t>ประเมินกิจกรรมพัฒนาผู้เรียน!F7</t>
  </si>
  <si>
    <t>กรอกผลการทดสอบระดับระดับต่างๆ</t>
  </si>
  <si>
    <t>ผลการทดสอบระดับระดับต่างๆ!G2</t>
  </si>
  <si>
    <t>กรอกความเห็นครูประจำชั้น</t>
  </si>
  <si>
    <t>ความเห็นครูประจำชั้น!F4</t>
  </si>
  <si>
    <t>พิมพ์ปกปพ.5 (เริ่มต้น ปพ.5)</t>
  </si>
  <si>
    <t>พิมพ์ปกปพ.5!Y1</t>
  </si>
  <si>
    <t>พิมพ์รายชื่อนักเรียน</t>
  </si>
  <si>
    <t>พิมพ์รายชื่อนักเรียน!B2</t>
  </si>
  <si>
    <t>พิมพ์เวลาเรียน</t>
  </si>
  <si>
    <t>พิมพ์เวลาเรียน!B2</t>
  </si>
  <si>
    <t>พิมพ์สรุปเวลาเรียน</t>
  </si>
  <si>
    <t>พิมพ์สรุปเวลาเรียน!U2</t>
  </si>
  <si>
    <t>พิมพ์ประเมินตัวชี้วัด</t>
  </si>
  <si>
    <t>พิมพ์ชี้วัด1!B2</t>
  </si>
  <si>
    <t>พิมพ์ประเมินผลการเรียน</t>
  </si>
  <si>
    <t>พิมพ์วิชา1!P2</t>
  </si>
  <si>
    <t>พิมพ์สรุปผลการเรียนทั้งปี</t>
  </si>
  <si>
    <t>พิมพ์สรุปผลการเรียนทั้งปี!R2</t>
  </si>
  <si>
    <t>พิมพ์สรุปคุณลักษณะทั้งปี</t>
  </si>
  <si>
    <t>พิมพ์สรุปคุณลักษณะทั้งปี!R2</t>
  </si>
  <si>
    <t>พิมพ์สรุปอ่านคิดเขียนทั้งปี</t>
  </si>
  <si>
    <t>พิมพ์สรุปอ่านคิดเขียนทั้งปี!R2</t>
  </si>
  <si>
    <t>พิมพ์สรุปผลการประเมินทั้งปี</t>
  </si>
  <si>
    <t>พิมพ์สรุปผลการประเมินทั้งปี!W2</t>
  </si>
  <si>
    <t>พิมพ์เกณฑ์การประเมิน (สิ้นสุด ปพ.5)</t>
  </si>
  <si>
    <t>พิมพ์เกณฑ์การประเมิน!Y1</t>
  </si>
  <si>
    <t>พิมพ์ปกสมุดรายงาน (เริ่มต้น ปพ.6)</t>
  </si>
  <si>
    <t>ปกสมุดรายงาน!K2</t>
  </si>
  <si>
    <t>พิมพ์ข้อมูลส่วนตัว</t>
  </si>
  <si>
    <t>ข้อมูลส่วนตัว!P1</t>
  </si>
  <si>
    <t>เวลาเรียน!P1</t>
  </si>
  <si>
    <t>พิมพ์ผลการเรียน</t>
  </si>
  <si>
    <t>ผลการเรียน!Y1</t>
  </si>
  <si>
    <t>พิมพ์ประเมินคุณลักษะอันพึงประสงค์</t>
  </si>
  <si>
    <t>คุณลักษะอันพึงประสงค์!Y1</t>
  </si>
  <si>
    <t>พิมพ์ประเมิน อ่าน คิด เขียน</t>
  </si>
  <si>
    <t>อ่านคิดเขียน!Y1</t>
  </si>
  <si>
    <t>พิมพ์ประเมินกิจกรรมพัฒนาผู้เรียน</t>
  </si>
  <si>
    <t>กิจกรรม!Y1</t>
  </si>
  <si>
    <t>พิมพ์ความเห็นของครูประจำชั้น</t>
  </si>
  <si>
    <t>ความเห็นของครูประจำชั้น!Y1</t>
  </si>
  <si>
    <t>พิมพ์ผลการประเมินรายชั้น  (สิ้นสุด ปพ.6)</t>
  </si>
  <si>
    <t>ผลการประเมินรายชั้น!Y1</t>
  </si>
  <si>
    <t>พิมพ์แบบรายงานผลการเรียนหน้าเดียว</t>
  </si>
  <si>
    <t>แบบรายงานผลการเรียนหน้าเดียว!Y1</t>
  </si>
  <si>
    <t>ม.1</t>
  </si>
  <si>
    <t>รายชื่อนักเรียน</t>
  </si>
  <si>
    <t>ชั้น</t>
  </si>
  <si>
    <t>ป.1</t>
  </si>
  <si>
    <t>ป.2</t>
  </si>
  <si>
    <t>ครูประจำวิชา</t>
  </si>
  <si>
    <t>ภาคเรียนที่</t>
  </si>
  <si>
    <t>ปีการศึกษา</t>
  </si>
  <si>
    <t>ชั้นประถมศึกษาปีที่ 1</t>
  </si>
  <si>
    <t>ชั้นประถมศึกษาปีที่ 2</t>
  </si>
  <si>
    <t>ชั้นประถมศึกษาปีที่ 3</t>
  </si>
  <si>
    <t>ชั้นประถมศึกษาปีที่ 4</t>
  </si>
  <si>
    <t>ชั้นประถมศึกษาปีที่ 5</t>
  </si>
  <si>
    <t>ชั้นประถมศึกษาปีที่ 6</t>
  </si>
  <si>
    <t>ชั้นมัธยมศึกษาปีที่ 1</t>
  </si>
  <si>
    <t>ชั้นมัธยมศึกษาปีที่ 2</t>
  </si>
  <si>
    <t>ชั้นมัธยมศึกษาปีที่ 3</t>
  </si>
  <si>
    <t>นางชวนพิศ ศิรินาม</t>
  </si>
  <si>
    <t>นางสาวณัฑชา แสงนิล</t>
  </si>
  <si>
    <t>นางสาวภัครภัทร ไชยสา</t>
  </si>
  <si>
    <t>ป.3</t>
  </si>
  <si>
    <t>ป.4</t>
  </si>
  <si>
    <t>ป.5</t>
  </si>
  <si>
    <t>ป.6</t>
  </si>
  <si>
    <t>ม.2</t>
  </si>
  <si>
    <t>ม.3</t>
  </si>
  <si>
    <t>ผ่านกิจกรรมที่กำหนด 2 กิจกรรม</t>
  </si>
  <si>
    <t>ผ่านกิจกรรมที่กำหนด 4 กิจกรรม</t>
  </si>
  <si>
    <t>ผ่านกิจกรรมที่กำหนด 6 กิจกรรม</t>
  </si>
  <si>
    <t>ผ่านกิจกรรมที่กำหนด 8 กิจกรรม</t>
  </si>
  <si>
    <t>ผ่านกิจกรรมที่กำหนด 10 กิจกรรม</t>
  </si>
  <si>
    <t>ผ่านกิจกรรมที่กำหนด 12 กิจกรรม</t>
  </si>
  <si>
    <t>ผ่านกิจกรรมที่กำหนด 14 กิจกรรม</t>
  </si>
  <si>
    <t>ผ่านกิจกรรมที่กำหนด 16 กิจกรรม</t>
  </si>
  <si>
    <t>ผ่านกิจกรรมที่กำหนด 18 กิจกรรม</t>
  </si>
  <si>
    <t>ผ่านกิจกรรมที่กำหนด 20 กิจกรรม</t>
  </si>
  <si>
    <t>ลงชื่อ...............................................................</t>
  </si>
  <si>
    <t xml:space="preserve"> แบบบันทึกผลการประเมินการอ่าน คิดวิเคราะห์ และเขียน</t>
  </si>
  <si>
    <t>มาตรฐานการอ่าน คิด วิเคราะห์ และเขียน</t>
  </si>
  <si>
    <t>จำนวนนักเรียนที่ได้รับผลการประเมิน</t>
  </si>
  <si>
    <t>ดี่เยี่ยม</t>
  </si>
  <si>
    <t>ผ่านเกณฑ์</t>
  </si>
  <si>
    <t>ผลการประเมินระดับชั้น</t>
  </si>
  <si>
    <t>รหัสวิชา</t>
  </si>
  <si>
    <t>วิชา</t>
  </si>
  <si>
    <t>กลุ่มสาระการเรียนรู้ภาษาไทย</t>
  </si>
  <si>
    <t>กลุ่มสาระการเรียนรู้คณิตศาสตร์</t>
  </si>
  <si>
    <t>กลุ่มสาระการเรียนรู้วิทยาศาสตร์</t>
  </si>
  <si>
    <t>กลุ่มสาระการเรียนรู้ภาษาต่างประเทศ</t>
  </si>
  <si>
    <t>กลุ่มสาระการเรียนรู้สังคมศึกษา ศาสนา และวัฒนธรรม</t>
  </si>
  <si>
    <t>กลุ่มสาระการเรียนรู้สุขศึกษาและพลศึกษา</t>
  </si>
  <si>
    <t>กลุ่มสาระการเรียนรู้ศิลปะ</t>
  </si>
  <si>
    <t>กลุ่มสาระการเรียนรู้การงานอาชีพ</t>
  </si>
  <si>
    <t>1-2</t>
  </si>
  <si>
    <t>กลุ่มสาระการเรียนรู้พื้นฐาน/เพิ่มเติม...</t>
  </si>
  <si>
    <t>2</t>
  </si>
  <si>
    <t>ท12101</t>
  </si>
  <si>
    <t>ค12101</t>
  </si>
  <si>
    <t>ว12101</t>
  </si>
  <si>
    <t>อ12101</t>
  </si>
  <si>
    <t>ส12101</t>
  </si>
  <si>
    <t>ส12102</t>
  </si>
  <si>
    <t>ส12232</t>
  </si>
  <si>
    <t>พ12101</t>
  </si>
  <si>
    <t>ง12101</t>
  </si>
  <si>
    <t>ศ12101</t>
  </si>
  <si>
    <t>ท11101</t>
  </si>
  <si>
    <t>ค11101</t>
  </si>
  <si>
    <t>ว11101</t>
  </si>
  <si>
    <t>อ11101</t>
  </si>
  <si>
    <t>ส11101</t>
  </si>
  <si>
    <t>ส11102</t>
  </si>
  <si>
    <t>พ11101</t>
  </si>
  <si>
    <t>ง11101</t>
  </si>
  <si>
    <t>ศ11101</t>
  </si>
  <si>
    <t>ภาษาไทย 1</t>
  </si>
  <si>
    <t>คณิตศาสตร์ 1</t>
  </si>
  <si>
    <t>วิทยาศาสตร์และเทคโนโลยี 1</t>
  </si>
  <si>
    <t>สังคมศึกษา ศาสนาและวัฒนธรรม 1</t>
  </si>
  <si>
    <t>ประวัติศาสตร์ 1</t>
  </si>
  <si>
    <t>สุขศึกษาและพลศึกษา 1</t>
  </si>
  <si>
    <t>ศิลปะ 1</t>
  </si>
  <si>
    <t>การงานอาชีพ 1</t>
  </si>
  <si>
    <t>ภาษาอังกฤษ 1</t>
  </si>
  <si>
    <t>หน้าที่พลเมือง 1</t>
  </si>
  <si>
    <t>คอมพิวเตอร์ 1</t>
  </si>
  <si>
    <t>ภาษาอังกฤษ ฟัง - พูด</t>
  </si>
  <si>
    <t>ส11231</t>
  </si>
  <si>
    <t>ว11201</t>
  </si>
  <si>
    <t>อ11201</t>
  </si>
  <si>
    <t>ภาษาไทย 2</t>
  </si>
  <si>
    <t>คณิตศาสตร์ 2</t>
  </si>
  <si>
    <t>วิทยาศาสตร์และเทคโนโลยี 2</t>
  </si>
  <si>
    <t>สังคมศึกษา ศาสนาและวัฒนธรรม 2</t>
  </si>
  <si>
    <t>ประวัติศาสตร์ 2</t>
  </si>
  <si>
    <t>สุขศึกษาและพลศึกษา 2</t>
  </si>
  <si>
    <t>ศิลปะ 2</t>
  </si>
  <si>
    <t>การงานอาชีพ 2</t>
  </si>
  <si>
    <t>ภาษาอังกฤษ 2</t>
  </si>
  <si>
    <t>หน้าที่พลเมือง 2</t>
  </si>
  <si>
    <t>คอมพิวเตอร์ 2</t>
  </si>
  <si>
    <t>ว12201</t>
  </si>
  <si>
    <t>อ12201</t>
  </si>
  <si>
    <t>ภาษาไทย 3</t>
  </si>
  <si>
    <t>คณิตศาสตร์ 3</t>
  </si>
  <si>
    <t>วิทยาศาสตร์และเทคโนโลยี 3</t>
  </si>
  <si>
    <t>สังคมศึกษา ศาสนาและวัฒนธรรม 3</t>
  </si>
  <si>
    <t>ประวัติศาสตร์ 3</t>
  </si>
  <si>
    <t>สุขศึกษาและพลศึกษา 3</t>
  </si>
  <si>
    <t>ศิลปะ 3</t>
  </si>
  <si>
    <t>การงานอาชีพ 3</t>
  </si>
  <si>
    <t>ภาษาอังกฤษ 3</t>
  </si>
  <si>
    <t>หน้าที่พลเมือง 3</t>
  </si>
  <si>
    <t>คอมพิวเตอร์ 3</t>
  </si>
  <si>
    <t>ท13101</t>
  </si>
  <si>
    <t>ค13101</t>
  </si>
  <si>
    <t>ว13101</t>
  </si>
  <si>
    <t>ส13101</t>
  </si>
  <si>
    <t>ส13102</t>
  </si>
  <si>
    <t>พ13101</t>
  </si>
  <si>
    <t>ศ13101</t>
  </si>
  <si>
    <t>ง13101</t>
  </si>
  <si>
    <t>อ13101</t>
  </si>
  <si>
    <t>ส13233</t>
  </si>
  <si>
    <t>ว13201</t>
  </si>
  <si>
    <t>อ13201</t>
  </si>
  <si>
    <t>ภาษาไทย 4</t>
  </si>
  <si>
    <t>คณิตศาสตร์ 4</t>
  </si>
  <si>
    <t>วิทยาศาสตร์และเทคโนโลยี 4</t>
  </si>
  <si>
    <t>สังคมศึกษา ศาสนาและวัฒนธรรม 4</t>
  </si>
  <si>
    <t>ประวัติศาสตร์ 4</t>
  </si>
  <si>
    <t>สุขศึกษาและพลศึกษา 4</t>
  </si>
  <si>
    <t>ศิลปะ 4</t>
  </si>
  <si>
    <t>การงานอาชีพ 4</t>
  </si>
  <si>
    <t>ภาษาอังกฤษ 4</t>
  </si>
  <si>
    <t>หน้าที่พลเมือง 4</t>
  </si>
  <si>
    <t>คอมพิวเตอร์ 4</t>
  </si>
  <si>
    <t>ท14101</t>
  </si>
  <si>
    <t>ค14101</t>
  </si>
  <si>
    <t>ว14101</t>
  </si>
  <si>
    <t>ส14101</t>
  </si>
  <si>
    <t>ส14102</t>
  </si>
  <si>
    <t>พ14101</t>
  </si>
  <si>
    <t>ศ14101</t>
  </si>
  <si>
    <t>ง14101</t>
  </si>
  <si>
    <t>อ14101</t>
  </si>
  <si>
    <t>ว14201</t>
  </si>
  <si>
    <t>ท15101</t>
  </si>
  <si>
    <t>ค15101</t>
  </si>
  <si>
    <t>ส14234</t>
  </si>
  <si>
    <t>ภาษาไทย 5</t>
  </si>
  <si>
    <t>คณิตศาสตร์ 5</t>
  </si>
  <si>
    <t>วิทยาศาสตร์และเทคโนโลยี 5</t>
  </si>
  <si>
    <t>สังคมศึกษา ศาสนาและวัฒนธรรม 5</t>
  </si>
  <si>
    <t>ประวัติศาสตร์ 5</t>
  </si>
  <si>
    <t>สุขศึกษาและพลศึกษา 5</t>
  </si>
  <si>
    <t>ศิลปะ 5</t>
  </si>
  <si>
    <t>การงานอาชีพ 5</t>
  </si>
  <si>
    <t>ภาษาอังกฤษ 5</t>
  </si>
  <si>
    <t>หน้าที่พลเมือง 5</t>
  </si>
  <si>
    <t>คอมพิวเตอร์ 5</t>
  </si>
  <si>
    <t>ว15101</t>
  </si>
  <si>
    <t>ส15101</t>
  </si>
  <si>
    <t>ส15102</t>
  </si>
  <si>
    <t>พ15101</t>
  </si>
  <si>
    <t>ศ15101</t>
  </si>
  <si>
    <t>ง15101</t>
  </si>
  <si>
    <t>อ15101</t>
  </si>
  <si>
    <t>ว15201</t>
  </si>
  <si>
    <t>ส15235</t>
  </si>
  <si>
    <t>ภาษาไทย 6</t>
  </si>
  <si>
    <t>คณิตศาสตร์ 6</t>
  </si>
  <si>
    <t>วิทยาศาสตร์และเทคโนโลยี 6</t>
  </si>
  <si>
    <t>สังคมศึกษา ศาสนาและวัฒนธรรม 6</t>
  </si>
  <si>
    <t>ประวัติศาสตร์ 6</t>
  </si>
  <si>
    <t>สุขศึกษาและพลศึกษา 6</t>
  </si>
  <si>
    <t>ศิลปะ 6</t>
  </si>
  <si>
    <t>การงานอาชีพ 6</t>
  </si>
  <si>
    <t>ภาษาอังกฤษ 6</t>
  </si>
  <si>
    <t>หน้าที่พลเมือง 6</t>
  </si>
  <si>
    <t>คอมพิวเตอร์ 6</t>
  </si>
  <si>
    <t>ท16101</t>
  </si>
  <si>
    <t>ค16101</t>
  </si>
  <si>
    <t>ว16101</t>
  </si>
  <si>
    <t>ส16101</t>
  </si>
  <si>
    <t>ส16102</t>
  </si>
  <si>
    <t>พ16101</t>
  </si>
  <si>
    <t>ศ16101</t>
  </si>
  <si>
    <t>ง16101</t>
  </si>
  <si>
    <t>อ16101</t>
  </si>
  <si>
    <t>ว16201</t>
  </si>
  <si>
    <t>ส16236</t>
  </si>
  <si>
    <t>ม.1-1</t>
  </si>
  <si>
    <t>ง21201</t>
  </si>
  <si>
    <t>ว21201</t>
  </si>
  <si>
    <t>ท21101</t>
  </si>
  <si>
    <t>ค21101</t>
  </si>
  <si>
    <t>ว21101</t>
  </si>
  <si>
    <t>ส21101</t>
  </si>
  <si>
    <t>ส21102</t>
  </si>
  <si>
    <t>พ21101</t>
  </si>
  <si>
    <t>ศ21101</t>
  </si>
  <si>
    <t>ง21101</t>
  </si>
  <si>
    <t>อ21101</t>
  </si>
  <si>
    <t>ส21231</t>
  </si>
  <si>
    <t>ม.1-2</t>
  </si>
  <si>
    <t>งานประดิษฐ์</t>
  </si>
  <si>
    <t>อาหารพื้นบ้าน</t>
  </si>
  <si>
    <t>ท21102</t>
  </si>
  <si>
    <t>ค21102</t>
  </si>
  <si>
    <t>ว21102</t>
  </si>
  <si>
    <t>ส21103</t>
  </si>
  <si>
    <t>ส21104</t>
  </si>
  <si>
    <t>พ21102</t>
  </si>
  <si>
    <t>ศ21102</t>
  </si>
  <si>
    <t>ง21102</t>
  </si>
  <si>
    <t>อ21102</t>
  </si>
  <si>
    <t>ส21232</t>
  </si>
  <si>
    <t>ง21202</t>
  </si>
  <si>
    <t>ว21202</t>
  </si>
  <si>
    <t>ม.2-1</t>
  </si>
  <si>
    <t>งานเกษตร</t>
  </si>
  <si>
    <t>ท22101</t>
  </si>
  <si>
    <t>ค22101</t>
  </si>
  <si>
    <t>ว22101</t>
  </si>
  <si>
    <t>ส22101</t>
  </si>
  <si>
    <t>ส22102</t>
  </si>
  <si>
    <t>พ22101</t>
  </si>
  <si>
    <t>ศ22101</t>
  </si>
  <si>
    <t>ง22101</t>
  </si>
  <si>
    <t>อ22101</t>
  </si>
  <si>
    <t>ส22233</t>
  </si>
  <si>
    <t>ง22201</t>
  </si>
  <si>
    <t>ว22201</t>
  </si>
  <si>
    <t>ม.2-2</t>
  </si>
  <si>
    <t>อาหารไทย</t>
  </si>
  <si>
    <t>ท22102</t>
  </si>
  <si>
    <t>ค22102</t>
  </si>
  <si>
    <t>ว22102</t>
  </si>
  <si>
    <t>ส22103</t>
  </si>
  <si>
    <t>ส22104</t>
  </si>
  <si>
    <t>พ22102</t>
  </si>
  <si>
    <t>ศ22102</t>
  </si>
  <si>
    <t>ง22102</t>
  </si>
  <si>
    <t>อ22102</t>
  </si>
  <si>
    <t>ส22234</t>
  </si>
  <si>
    <t>ง22202</t>
  </si>
  <si>
    <t>ว22202</t>
  </si>
  <si>
    <t>ม.3-1</t>
  </si>
  <si>
    <t>โครงงานอาชีพ</t>
  </si>
  <si>
    <t>ท23101</t>
  </si>
  <si>
    <t>ค23101</t>
  </si>
  <si>
    <t>ว23101</t>
  </si>
  <si>
    <t>ส23101</t>
  </si>
  <si>
    <t>ส23102</t>
  </si>
  <si>
    <t>พ23101</t>
  </si>
  <si>
    <t>ศ23101</t>
  </si>
  <si>
    <t>ง23101</t>
  </si>
  <si>
    <t>อ23101</t>
  </si>
  <si>
    <t>ส23235</t>
  </si>
  <si>
    <t>ง23201</t>
  </si>
  <si>
    <t>ว23201</t>
  </si>
  <si>
    <t>ม.3-2</t>
  </si>
  <si>
    <t>ท23102</t>
  </si>
  <si>
    <t>ค23102</t>
  </si>
  <si>
    <t>ว23102</t>
  </si>
  <si>
    <t>ส23103</t>
  </si>
  <si>
    <t>ส23104</t>
  </si>
  <si>
    <t>พ23102</t>
  </si>
  <si>
    <t>ศ23102</t>
  </si>
  <si>
    <t>ง23102</t>
  </si>
  <si>
    <t>อ23102</t>
  </si>
  <si>
    <t>ส23236</t>
  </si>
  <si>
    <t>ง23202</t>
  </si>
  <si>
    <t>ว23202</t>
  </si>
  <si>
    <t>ชื่อ - สกุล</t>
  </si>
  <si>
    <t>ตัวชี้วัดอ่านคิดวิเคราะห์ และเขียน (100 คะแนน)</t>
  </si>
  <si>
    <t>รวม</t>
  </si>
  <si>
    <t>1.สามารถอ่านเพื่อหาข้อมูลสารสนเทศ เสริมประสบการณ์ จากสื่อประเภทต่าง ๆ</t>
  </si>
  <si>
    <t>2.สามารถจับประเด็นสำคัญ เปรียบเทียบ เชื่อมโยงความเป็นเหตุเป็นผลจากเรื่องที่อ่าน</t>
  </si>
  <si>
    <t>3.สามารถเชื่อมโยงความสัมพันธ์ของเรื่องราว เหตุการณ์ของเรื่องที่อ่าน</t>
  </si>
  <si>
    <t>4.สามารถแสดงความคิดเห็นต่อเรื่องที่อ่าน โดยมีเหตุผลที่สนับสนุน</t>
  </si>
  <si>
    <t>5.สามารถถ่ายทอดความเข้าใจ ความคิดเห็นคุณค่าจากเรื่องที่อ่านโดยการเขียน</t>
  </si>
  <si>
    <t>แบบบันทึกการประเมินการอ่าน คิดวิเคราะห์ และเขียน</t>
  </si>
  <si>
    <t>ภาคเรียนที่ 1</t>
  </si>
  <si>
    <t>ภาคเรียนที่ 2</t>
  </si>
  <si>
    <t>เกณฑ์การประเมิน</t>
  </si>
  <si>
    <t>ภาคเรียน</t>
  </si>
  <si>
    <t>ร้อยละ</t>
  </si>
  <si>
    <t>จำนวนนักเรียนทั้งหมด</t>
  </si>
  <si>
    <t>คน</t>
  </si>
  <si>
    <t>เยี่ยม</t>
  </si>
  <si>
    <t>เกณฑ์</t>
  </si>
  <si>
    <t>ไม่</t>
  </si>
  <si>
    <t>สรุปผลปลายปี</t>
  </si>
  <si>
    <t>รวม (จำนวนคน)</t>
  </si>
  <si>
    <r>
      <t xml:space="preserve">อ่าน คิด วิเคราะห์ เขียน </t>
    </r>
    <r>
      <rPr>
        <b/>
        <sz val="22"/>
        <rFont val="Wingdings"/>
        <charset val="2"/>
      </rPr>
      <t>o</t>
    </r>
  </si>
  <si>
    <t>(นางสาวศิริลักษณ์ สืบไทย)</t>
  </si>
  <si>
    <t>นางสาวนฤภร วาตาดา</t>
  </si>
  <si>
    <t>รวม : 100</t>
  </si>
  <si>
    <t xml:space="preserve">                   ผู้อำนวยการโรงเรียนศาลาพัน</t>
  </si>
  <si>
    <t>ลงชื่อ........................................................................................หัวหน้างานวัดและประเมินผล</t>
  </si>
  <si>
    <t>(นายกานต์ สุขกลาง)</t>
  </si>
  <si>
    <t>นางสาวสุจิตรา โชคเจริญ</t>
  </si>
  <si>
    <t>นางสาวจิระนันท์ คำผาย</t>
  </si>
  <si>
    <t>นายจารุบุตร บุณย์เพิ่ม</t>
  </si>
  <si>
    <t>นางวรวรรณ์ ศรีเพชร</t>
  </si>
  <si>
    <t>นายกานต์ สุขกลาง</t>
  </si>
  <si>
    <t>นางสาวพิชามญชุ์ กะรัตน์</t>
  </si>
  <si>
    <t>นางสาวพิชชาพร อุ่นผาง</t>
  </si>
  <si>
    <t>นางสาววาสนา บุญเพ็ญ</t>
  </si>
  <si>
    <t>นางสาวพักตร์พิมล บุราณเดช</t>
  </si>
  <si>
    <t>นายธันวา ดาลควิส</t>
  </si>
  <si>
    <t>นางสาวบัวบุษกร รักษา</t>
  </si>
  <si>
    <t>วันที่ 30 มีนาคม 2569</t>
  </si>
  <si>
    <t>เด็กชายดนุสรณ์  คณานิตย์</t>
  </si>
  <si>
    <t>เด็กชายภาคิน  ทับทอง</t>
  </si>
  <si>
    <t>เด็กชายภานุภัทร อ่อนศรี</t>
  </si>
  <si>
    <t>เด็กชายอภินันท์ มหาดไทย</t>
  </si>
  <si>
    <t>เด็กหญิงพิมศร  แสงดาวงค์</t>
  </si>
  <si>
    <t>เด็กชายวชิรปิลันธ์ จีนสุคนธ์</t>
  </si>
  <si>
    <t>เด็กชายภัสกร เหล่าพลค้า</t>
  </si>
  <si>
    <t>เด็กชายวีระภัทร แสงสุด</t>
  </si>
  <si>
    <t xml:space="preserve">เด็กหญิงณภัทร นัยพัฒน์ </t>
  </si>
  <si>
    <t xml:space="preserve">เด็กหญิงปวีนา ปลั่งกลาง </t>
  </si>
  <si>
    <t>เด็กหญิงสิริวรรณ พลเสนา</t>
  </si>
  <si>
    <t>เด็กหญิงสุพัชชา บุญมาก</t>
  </si>
  <si>
    <t>เด็กชายจีรวัฒน์ สันติสุข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</si>
</sst>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name val="AngsanaUPC"/>
      <family val="1"/>
      <charset val="222"/>
    </font>
    <font>
      <sz val="16"/>
      <name val="TH SarabunPSK"/>
      <family val="2"/>
    </font>
    <font>
      <b/>
      <sz val="20"/>
      <name val="TH SarabunPSK"/>
      <family val="2"/>
    </font>
    <font>
      <b/>
      <sz val="16"/>
      <name val="TH SarabunPSK"/>
      <family val="2"/>
    </font>
    <font>
      <b/>
      <sz val="22"/>
      <name val="Wingdings"/>
      <charset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u/>
      <sz val="16"/>
      <name val="TH SarabunPSK"/>
      <family val="2"/>
    </font>
    <font>
      <sz val="14"/>
      <color rgb="FF000000"/>
      <name val="TH SarabunPSK"/>
      <family val="2"/>
    </font>
    <font>
      <b/>
      <sz val="22"/>
      <name val="TH SarabunPSK"/>
      <family val="2"/>
    </font>
    <font>
      <sz val="22"/>
      <name val="TH SarabunPSK"/>
      <family val="2"/>
    </font>
    <font>
      <b/>
      <sz val="12"/>
      <color theme="1"/>
      <name val="TH SarabunPSK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99FF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330">
    <xf numFmtId="0" fontId="0" fillId="0" borderId="0" xfId="0"/>
    <xf numFmtId="0" fontId="3" fillId="2" borderId="1" xfId="0" applyFont="1" applyFill="1" applyBorder="1" applyProtection="1"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1" fillId="3" borderId="0" xfId="0" applyFont="1" applyFill="1" applyAlignment="1">
      <alignment horizontal="center" vertical="center"/>
    </xf>
    <xf numFmtId="0" fontId="4" fillId="4" borderId="0" xfId="0" applyFont="1" applyFill="1"/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49" fontId="4" fillId="0" borderId="0" xfId="0" quotePrefix="1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27" xfId="0" applyFont="1" applyBorder="1"/>
    <xf numFmtId="0" fontId="1" fillId="0" borderId="0" xfId="0" applyFont="1" applyAlignment="1">
      <alignment horizontal="right"/>
    </xf>
    <xf numFmtId="0" fontId="1" fillId="0" borderId="29" xfId="0" applyFont="1" applyBorder="1" applyAlignment="1">
      <alignment horizontal="center" vertical="center"/>
    </xf>
    <xf numFmtId="0" fontId="1" fillId="0" borderId="15" xfId="0" applyFont="1" applyBorder="1"/>
    <xf numFmtId="0" fontId="1" fillId="0" borderId="16" xfId="0" applyFont="1" applyBorder="1"/>
    <xf numFmtId="0" fontId="1" fillId="0" borderId="18" xfId="0" applyFont="1" applyBorder="1"/>
    <xf numFmtId="0" fontId="1" fillId="0" borderId="33" xfId="0" applyFont="1" applyBorder="1" applyAlignment="1" applyProtection="1">
      <alignment horizontal="left" vertical="center"/>
      <protection locked="0"/>
    </xf>
    <xf numFmtId="0" fontId="1" fillId="0" borderId="6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right"/>
    </xf>
    <xf numFmtId="0" fontId="1" fillId="0" borderId="40" xfId="0" applyFont="1" applyBorder="1"/>
    <xf numFmtId="0" fontId="1" fillId="0" borderId="7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3" xfId="0" applyFont="1" applyBorder="1"/>
    <xf numFmtId="0" fontId="1" fillId="0" borderId="29" xfId="0" applyFont="1" applyBorder="1"/>
    <xf numFmtId="0" fontId="1" fillId="0" borderId="14" xfId="0" applyFont="1" applyBorder="1"/>
    <xf numFmtId="0" fontId="1" fillId="6" borderId="22" xfId="0" applyFont="1" applyFill="1" applyBorder="1" applyAlignment="1">
      <alignment horizontal="center" vertical="center"/>
    </xf>
    <xf numFmtId="0" fontId="1" fillId="6" borderId="36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33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33" xfId="0" applyFont="1" applyFill="1" applyBorder="1" applyAlignment="1">
      <alignment horizontal="center" vertical="center"/>
    </xf>
    <xf numFmtId="0" fontId="2" fillId="10" borderId="19" xfId="0" applyFont="1" applyFill="1" applyBorder="1" applyAlignment="1">
      <alignment horizontal="center" vertical="center"/>
    </xf>
    <xf numFmtId="0" fontId="2" fillId="11" borderId="20" xfId="0" applyFont="1" applyFill="1" applyBorder="1" applyAlignment="1">
      <alignment horizontal="center" vertical="center"/>
    </xf>
    <xf numFmtId="0" fontId="2" fillId="12" borderId="20" xfId="0" applyFont="1" applyFill="1" applyBorder="1" applyAlignment="1">
      <alignment horizontal="center" vertical="center"/>
    </xf>
    <xf numFmtId="0" fontId="2" fillId="13" borderId="20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7" fillId="0" borderId="11" xfId="1" applyFont="1" applyBorder="1" applyProtection="1">
      <protection locked="0"/>
    </xf>
    <xf numFmtId="0" fontId="4" fillId="2" borderId="2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2" borderId="3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49" fontId="11" fillId="0" borderId="0" xfId="0" applyNumberFormat="1" applyFont="1" applyAlignment="1">
      <alignment horizontal="center" vertical="center"/>
    </xf>
    <xf numFmtId="0" fontId="4" fillId="0" borderId="0" xfId="0" applyFont="1"/>
    <xf numFmtId="0" fontId="4" fillId="2" borderId="9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/>
    </xf>
    <xf numFmtId="0" fontId="3" fillId="2" borderId="21" xfId="0" applyFont="1" applyFill="1" applyBorder="1"/>
    <xf numFmtId="0" fontId="6" fillId="2" borderId="22" xfId="0" applyFont="1" applyFill="1" applyBorder="1" applyAlignment="1">
      <alignment horizontal="center"/>
    </xf>
    <xf numFmtId="0" fontId="3" fillId="2" borderId="23" xfId="0" applyFont="1" applyFill="1" applyBorder="1"/>
    <xf numFmtId="0" fontId="6" fillId="2" borderId="36" xfId="0" applyFont="1" applyFill="1" applyBorder="1" applyAlignment="1">
      <alignment horizontal="center"/>
    </xf>
    <xf numFmtId="0" fontId="3" fillId="2" borderId="37" xfId="0" applyFont="1" applyFill="1" applyBorder="1"/>
    <xf numFmtId="0" fontId="4" fillId="0" borderId="4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2" borderId="31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25" xfId="0" applyFont="1" applyFill="1" applyBorder="1" applyAlignment="1">
      <alignment horizontal="center"/>
    </xf>
    <xf numFmtId="0" fontId="3" fillId="2" borderId="26" xfId="0" applyFont="1" applyFill="1" applyBorder="1"/>
    <xf numFmtId="0" fontId="3" fillId="0" borderId="0" xfId="0" applyFont="1"/>
    <xf numFmtId="0" fontId="3" fillId="11" borderId="0" xfId="0" applyFont="1" applyFill="1"/>
    <xf numFmtId="0" fontId="3" fillId="9" borderId="43" xfId="0" applyFont="1" applyFill="1" applyBorder="1" applyAlignment="1">
      <alignment horizontal="center" vertical="center"/>
    </xf>
    <xf numFmtId="0" fontId="3" fillId="9" borderId="44" xfId="0" applyFont="1" applyFill="1" applyBorder="1" applyAlignment="1">
      <alignment horizontal="center" vertical="center"/>
    </xf>
    <xf numFmtId="0" fontId="3" fillId="9" borderId="45" xfId="0" applyFont="1" applyFill="1" applyBorder="1" applyAlignment="1">
      <alignment horizontal="center" vertical="center"/>
    </xf>
    <xf numFmtId="0" fontId="10" fillId="12" borderId="42" xfId="0" applyFont="1" applyFill="1" applyBorder="1" applyAlignment="1">
      <alignment horizontal="center" vertical="center"/>
    </xf>
    <xf numFmtId="0" fontId="3" fillId="12" borderId="44" xfId="0" applyFont="1" applyFill="1" applyBorder="1" applyAlignment="1">
      <alignment horizontal="center"/>
    </xf>
    <xf numFmtId="0" fontId="10" fillId="7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7" borderId="29" xfId="0" applyFont="1" applyFill="1" applyBorder="1" applyAlignment="1">
      <alignment horizontal="center"/>
    </xf>
    <xf numFmtId="0" fontId="3" fillId="12" borderId="50" xfId="0" applyFont="1" applyFill="1" applyBorder="1" applyAlignment="1">
      <alignment horizontal="center"/>
    </xf>
    <xf numFmtId="0" fontId="11" fillId="0" borderId="45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12" borderId="52" xfId="0" applyFont="1" applyFill="1" applyBorder="1" applyAlignment="1">
      <alignment horizontal="center"/>
    </xf>
    <xf numFmtId="0" fontId="10" fillId="0" borderId="53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3" fillId="0" borderId="25" xfId="0" applyFont="1" applyBorder="1"/>
    <xf numFmtId="0" fontId="3" fillId="0" borderId="24" xfId="0" applyFont="1" applyBorder="1"/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3" fillId="0" borderId="18" xfId="0" applyFont="1" applyBorder="1"/>
    <xf numFmtId="0" fontId="12" fillId="0" borderId="0" xfId="1" applyFont="1" applyAlignment="1" applyProtection="1">
      <alignment horizontal="center" vertical="center"/>
      <protection locked="0"/>
    </xf>
    <xf numFmtId="0" fontId="12" fillId="0" borderId="11" xfId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6" fillId="0" borderId="6" xfId="1" applyFont="1" applyBorder="1"/>
    <xf numFmtId="0" fontId="6" fillId="0" borderId="5" xfId="1" applyFont="1" applyBorder="1"/>
    <xf numFmtId="0" fontId="6" fillId="0" borderId="0" xfId="1" applyFont="1"/>
    <xf numFmtId="0" fontId="6" fillId="0" borderId="10" xfId="1" applyFont="1" applyBorder="1"/>
    <xf numFmtId="0" fontId="6" fillId="0" borderId="11" xfId="1" applyFont="1" applyBorder="1"/>
    <xf numFmtId="0" fontId="8" fillId="0" borderId="10" xfId="1" applyFont="1" applyBorder="1"/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horizontal="center" vertical="center"/>
    </xf>
    <xf numFmtId="0" fontId="8" fillId="0" borderId="0" xfId="1" applyFont="1"/>
    <xf numFmtId="0" fontId="8" fillId="0" borderId="0" xfId="1" applyFont="1" applyAlignment="1">
      <alignment horizontal="center"/>
    </xf>
    <xf numFmtId="0" fontId="8" fillId="0" borderId="11" xfId="1" applyFont="1" applyBorder="1"/>
    <xf numFmtId="0" fontId="8" fillId="0" borderId="6" xfId="1" applyFont="1" applyBorder="1" applyAlignment="1">
      <alignment horizontal="center"/>
    </xf>
    <xf numFmtId="0" fontId="8" fillId="0" borderId="15" xfId="1" applyFont="1" applyBorder="1" applyAlignment="1">
      <alignment horizontal="center"/>
    </xf>
    <xf numFmtId="0" fontId="8" fillId="0" borderId="13" xfId="1" applyFont="1" applyBorder="1" applyAlignment="1">
      <alignment horizontal="center"/>
    </xf>
    <xf numFmtId="0" fontId="8" fillId="0" borderId="42" xfId="1" applyFont="1" applyBorder="1"/>
    <xf numFmtId="0" fontId="8" fillId="0" borderId="15" xfId="1" applyFont="1" applyBorder="1" applyAlignment="1">
      <alignment horizontal="center" vertical="center"/>
    </xf>
    <xf numFmtId="0" fontId="8" fillId="0" borderId="42" xfId="1" applyFont="1" applyBorder="1" applyAlignment="1">
      <alignment horizontal="center" vertical="center"/>
    </xf>
    <xf numFmtId="0" fontId="6" fillId="0" borderId="0" xfId="1" applyFont="1" applyAlignment="1">
      <alignment horizontal="right"/>
    </xf>
    <xf numFmtId="0" fontId="6" fillId="0" borderId="13" xfId="1" applyFont="1" applyBorder="1"/>
    <xf numFmtId="0" fontId="6" fillId="0" borderId="29" xfId="1" applyFont="1" applyBorder="1" applyAlignment="1">
      <alignment horizontal="left"/>
    </xf>
    <xf numFmtId="0" fontId="6" fillId="0" borderId="29" xfId="1" applyFont="1" applyBorder="1"/>
    <xf numFmtId="0" fontId="6" fillId="0" borderId="14" xfId="1" applyFont="1" applyBorder="1"/>
    <xf numFmtId="0" fontId="10" fillId="11" borderId="0" xfId="0" applyFont="1" applyFill="1"/>
    <xf numFmtId="0" fontId="10" fillId="10" borderId="0" xfId="0" applyFont="1" applyFill="1" applyAlignment="1">
      <alignment horizontal="center" vertical="center"/>
    </xf>
    <xf numFmtId="0" fontId="3" fillId="12" borderId="43" xfId="0" applyFont="1" applyFill="1" applyBorder="1" applyAlignment="1">
      <alignment horizontal="center"/>
    </xf>
    <xf numFmtId="0" fontId="3" fillId="0" borderId="43" xfId="0" applyFont="1" applyBorder="1"/>
    <xf numFmtId="0" fontId="3" fillId="0" borderId="44" xfId="0" applyFont="1" applyBorder="1"/>
    <xf numFmtId="0" fontId="3" fillId="9" borderId="46" xfId="0" applyFont="1" applyFill="1" applyBorder="1" applyAlignment="1">
      <alignment horizontal="center" vertical="center"/>
    </xf>
    <xf numFmtId="0" fontId="3" fillId="0" borderId="45" xfId="0" applyFont="1" applyBorder="1"/>
    <xf numFmtId="0" fontId="3" fillId="9" borderId="42" xfId="0" applyFont="1" applyFill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12" fillId="0" borderId="28" xfId="1" applyFont="1" applyBorder="1" applyAlignment="1" applyProtection="1">
      <alignment horizontal="center"/>
      <protection locked="0"/>
    </xf>
    <xf numFmtId="0" fontId="12" fillId="0" borderId="27" xfId="1" applyFont="1" applyBorder="1" applyAlignment="1" applyProtection="1">
      <alignment horizontal="center"/>
      <protection locked="0"/>
    </xf>
    <xf numFmtId="0" fontId="8" fillId="0" borderId="6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29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/>
    </xf>
    <xf numFmtId="0" fontId="8" fillId="0" borderId="16" xfId="1" applyFont="1" applyBorder="1" applyAlignment="1">
      <alignment horizontal="center"/>
    </xf>
    <xf numFmtId="0" fontId="8" fillId="0" borderId="18" xfId="1" applyFont="1" applyBorder="1" applyAlignment="1">
      <alignment horizontal="center"/>
    </xf>
    <xf numFmtId="0" fontId="8" fillId="0" borderId="15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27" xfId="1" applyFont="1" applyBorder="1" applyAlignment="1" applyProtection="1">
      <alignment horizontal="left"/>
      <protection locked="0"/>
    </xf>
    <xf numFmtId="0" fontId="8" fillId="0" borderId="28" xfId="1" applyFont="1" applyBorder="1" applyAlignment="1" applyProtection="1">
      <alignment horizontal="left"/>
      <protection locked="0"/>
    </xf>
    <xf numFmtId="0" fontId="8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4" fillId="0" borderId="10" xfId="1" applyFont="1" applyBorder="1" applyAlignment="1">
      <alignment horizontal="center"/>
    </xf>
    <xf numFmtId="0" fontId="14" fillId="0" borderId="0" xfId="1" applyFont="1" applyAlignment="1">
      <alignment horizontal="center"/>
    </xf>
    <xf numFmtId="0" fontId="14" fillId="0" borderId="11" xfId="1" applyFont="1" applyBorder="1" applyAlignment="1">
      <alignment horizontal="center"/>
    </xf>
    <xf numFmtId="0" fontId="6" fillId="0" borderId="29" xfId="1" applyFont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center"/>
    </xf>
    <xf numFmtId="0" fontId="6" fillId="0" borderId="0" xfId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/>
      <protection locked="0"/>
    </xf>
    <xf numFmtId="0" fontId="14" fillId="0" borderId="10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6" xfId="1" applyFont="1" applyBorder="1" applyAlignment="1" applyProtection="1">
      <alignment horizontal="center" vertical="center"/>
      <protection locked="0"/>
    </xf>
    <xf numFmtId="0" fontId="8" fillId="0" borderId="7" xfId="1" applyFont="1" applyBorder="1" applyAlignment="1" applyProtection="1">
      <alignment horizontal="center" vertical="center"/>
      <protection locked="0"/>
    </xf>
    <xf numFmtId="0" fontId="8" fillId="0" borderId="13" xfId="1" applyFont="1" applyBorder="1" applyAlignment="1" applyProtection="1">
      <alignment horizontal="center" vertical="center"/>
      <protection locked="0"/>
    </xf>
    <xf numFmtId="0" fontId="8" fillId="0" borderId="14" xfId="1" applyFont="1" applyBorder="1" applyAlignment="1" applyProtection="1">
      <alignment horizontal="center" vertical="center"/>
      <protection locked="0"/>
    </xf>
    <xf numFmtId="0" fontId="8" fillId="0" borderId="27" xfId="1" applyFont="1" applyBorder="1" applyAlignment="1" applyProtection="1">
      <alignment horizontal="center"/>
      <protection locked="0"/>
    </xf>
    <xf numFmtId="0" fontId="2" fillId="7" borderId="15" xfId="0" applyFont="1" applyFill="1" applyBorder="1" applyAlignment="1">
      <alignment horizontal="center"/>
    </xf>
    <xf numFmtId="0" fontId="2" fillId="7" borderId="16" xfId="0" applyFont="1" applyFill="1" applyBorder="1" applyAlignment="1">
      <alignment horizontal="center"/>
    </xf>
    <xf numFmtId="0" fontId="2" fillId="7" borderId="18" xfId="0" applyFont="1" applyFill="1" applyBorder="1" applyAlignment="1">
      <alignment horizontal="center"/>
    </xf>
    <xf numFmtId="0" fontId="10" fillId="11" borderId="0" xfId="0" applyFont="1" applyFill="1" applyAlignment="1">
      <alignment horizontal="center"/>
    </xf>
    <xf numFmtId="0" fontId="10" fillId="10" borderId="29" xfId="0" applyFont="1" applyFill="1" applyBorder="1" applyAlignment="1">
      <alignment horizontal="center"/>
    </xf>
    <xf numFmtId="0" fontId="10" fillId="0" borderId="15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10" fillId="0" borderId="18" xfId="0" applyFont="1" applyBorder="1" applyAlignment="1" applyProtection="1">
      <alignment horizontal="center" vertical="center"/>
      <protection locked="0"/>
    </xf>
    <xf numFmtId="0" fontId="10" fillId="12" borderId="4" xfId="0" applyFont="1" applyFill="1" applyBorder="1" applyAlignment="1">
      <alignment horizontal="center" vertical="center"/>
    </xf>
    <xf numFmtId="0" fontId="10" fillId="12" borderId="8" xfId="0" applyFont="1" applyFill="1" applyBorder="1" applyAlignment="1">
      <alignment horizontal="center" vertical="center"/>
    </xf>
    <xf numFmtId="0" fontId="16" fillId="0" borderId="15" xfId="0" applyFont="1" applyBorder="1" applyAlignment="1" applyProtection="1">
      <alignment horizontal="center" textRotation="90" wrapText="1"/>
      <protection locked="0"/>
    </xf>
    <xf numFmtId="0" fontId="16" fillId="0" borderId="16" xfId="0" applyFont="1" applyBorder="1" applyAlignment="1" applyProtection="1">
      <alignment horizontal="center" textRotation="90" wrapText="1"/>
      <protection locked="0"/>
    </xf>
    <xf numFmtId="0" fontId="16" fillId="0" borderId="18" xfId="0" applyFont="1" applyBorder="1" applyAlignment="1" applyProtection="1">
      <alignment horizontal="center" textRotation="90" wrapText="1"/>
      <protection locked="0"/>
    </xf>
    <xf numFmtId="0" fontId="10" fillId="7" borderId="6" xfId="0" applyFont="1" applyFill="1" applyBorder="1" applyAlignment="1">
      <alignment horizontal="center" vertical="center"/>
    </xf>
    <xf numFmtId="0" fontId="10" fillId="7" borderId="7" xfId="0" applyFont="1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0" fillId="7" borderId="11" xfId="0" applyFont="1" applyFill="1" applyBorder="1" applyAlignment="1">
      <alignment horizontal="center" vertical="center"/>
    </xf>
    <xf numFmtId="0" fontId="10" fillId="9" borderId="4" xfId="0" applyFont="1" applyFill="1" applyBorder="1" applyAlignment="1">
      <alignment horizontal="center" vertical="center"/>
    </xf>
    <xf numFmtId="0" fontId="10" fillId="9" borderId="38" xfId="0" applyFont="1" applyFill="1" applyBorder="1" applyAlignment="1">
      <alignment horizontal="center" vertical="center"/>
    </xf>
    <xf numFmtId="0" fontId="10" fillId="11" borderId="0" xfId="0" applyFont="1" applyFill="1" applyAlignment="1">
      <alignment horizontal="left"/>
    </xf>
    <xf numFmtId="0" fontId="3" fillId="7" borderId="19" xfId="0" applyFont="1" applyFill="1" applyBorder="1" applyAlignment="1">
      <alignment horizontal="left"/>
    </xf>
    <xf numFmtId="0" fontId="3" fillId="7" borderId="21" xfId="0" applyFont="1" applyFill="1" applyBorder="1" applyAlignment="1">
      <alignment horizontal="left"/>
    </xf>
    <xf numFmtId="0" fontId="3" fillId="0" borderId="19" xfId="0" applyFont="1" applyBorder="1" applyAlignment="1" applyProtection="1">
      <alignment horizontal="center"/>
      <protection locked="0"/>
    </xf>
    <xf numFmtId="0" fontId="3" fillId="0" borderId="20" xfId="0" applyFont="1" applyBorder="1" applyAlignment="1" applyProtection="1">
      <alignment horizontal="center"/>
      <protection locked="0"/>
    </xf>
    <xf numFmtId="0" fontId="3" fillId="0" borderId="21" xfId="0" applyFont="1" applyBorder="1" applyAlignment="1" applyProtection="1">
      <alignment horizontal="center"/>
      <protection locked="0"/>
    </xf>
    <xf numFmtId="0" fontId="3" fillId="7" borderId="22" xfId="0" applyFont="1" applyFill="1" applyBorder="1" applyAlignment="1">
      <alignment horizontal="left"/>
    </xf>
    <xf numFmtId="0" fontId="3" fillId="7" borderId="23" xfId="0" applyFont="1" applyFill="1" applyBorder="1" applyAlignment="1">
      <alignment horizontal="left"/>
    </xf>
    <xf numFmtId="0" fontId="3" fillId="0" borderId="22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23" xfId="0" applyFont="1" applyBorder="1" applyAlignment="1" applyProtection="1">
      <alignment horizontal="center"/>
      <protection locked="0"/>
    </xf>
    <xf numFmtId="0" fontId="3" fillId="0" borderId="36" xfId="0" applyFont="1" applyBorder="1" applyAlignment="1" applyProtection="1">
      <alignment horizontal="center"/>
      <protection locked="0"/>
    </xf>
    <xf numFmtId="0" fontId="3" fillId="0" borderId="33" xfId="0" applyFont="1" applyBorder="1" applyAlignment="1" applyProtection="1">
      <alignment horizontal="center"/>
      <protection locked="0"/>
    </xf>
    <xf numFmtId="0" fontId="3" fillId="0" borderId="37" xfId="0" applyFont="1" applyBorder="1" applyAlignment="1" applyProtection="1">
      <alignment horizontal="center"/>
      <protection locked="0"/>
    </xf>
    <xf numFmtId="0" fontId="10" fillId="7" borderId="29" xfId="0" applyFont="1" applyFill="1" applyBorder="1" applyAlignment="1">
      <alignment horizont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textRotation="90" wrapText="1"/>
    </xf>
    <xf numFmtId="0" fontId="16" fillId="0" borderId="16" xfId="0" applyFont="1" applyBorder="1" applyAlignment="1">
      <alignment horizontal="center" textRotation="90" wrapText="1"/>
    </xf>
    <xf numFmtId="0" fontId="16" fillId="0" borderId="18" xfId="0" applyFont="1" applyBorder="1" applyAlignment="1">
      <alignment horizontal="center" textRotation="90" wrapText="1"/>
    </xf>
    <xf numFmtId="0" fontId="3" fillId="7" borderId="36" xfId="0" applyFont="1" applyFill="1" applyBorder="1" applyAlignment="1">
      <alignment horizontal="left"/>
    </xf>
    <xf numFmtId="0" fontId="3" fillId="7" borderId="37" xfId="0" applyFont="1" applyFill="1" applyBorder="1" applyAlignment="1">
      <alignment horizontal="left"/>
    </xf>
    <xf numFmtId="0" fontId="10" fillId="11" borderId="0" xfId="0" applyFont="1" applyFill="1" applyAlignment="1">
      <alignment horizontal="center" vertical="center"/>
    </xf>
    <xf numFmtId="0" fontId="11" fillId="7" borderId="29" xfId="0" applyFont="1" applyFill="1" applyBorder="1" applyAlignment="1">
      <alignment horizontal="center"/>
    </xf>
    <xf numFmtId="0" fontId="11" fillId="7" borderId="0" xfId="0" applyFont="1" applyFill="1" applyAlignment="1">
      <alignment horizontal="center"/>
    </xf>
    <xf numFmtId="0" fontId="10" fillId="7" borderId="0" xfId="0" applyFont="1" applyFill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0" borderId="2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7" borderId="30" xfId="0" applyFont="1" applyFill="1" applyBorder="1" applyAlignment="1">
      <alignment horizontal="left"/>
    </xf>
    <xf numFmtId="0" fontId="10" fillId="7" borderId="0" xfId="0" applyFont="1" applyFill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7" borderId="25" xfId="0" applyFont="1" applyFill="1" applyBorder="1" applyAlignment="1">
      <alignment horizontal="left"/>
    </xf>
    <xf numFmtId="0" fontId="3" fillId="7" borderId="47" xfId="0" applyFont="1" applyFill="1" applyBorder="1" applyAlignment="1">
      <alignment horizontal="left"/>
    </xf>
    <xf numFmtId="0" fontId="3" fillId="0" borderId="36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10" fillId="13" borderId="15" xfId="0" applyFont="1" applyFill="1" applyBorder="1" applyAlignment="1">
      <alignment horizontal="center" vertical="center"/>
    </xf>
    <xf numFmtId="0" fontId="10" fillId="13" borderId="16" xfId="0" applyFont="1" applyFill="1" applyBorder="1" applyAlignment="1">
      <alignment horizontal="center" vertical="center"/>
    </xf>
    <xf numFmtId="0" fontId="10" fillId="13" borderId="18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1" fillId="8" borderId="6" xfId="0" applyFont="1" applyFill="1" applyBorder="1" applyAlignment="1">
      <alignment horizontal="center" vertical="center"/>
    </xf>
    <xf numFmtId="0" fontId="11" fillId="8" borderId="5" xfId="0" applyFont="1" applyFill="1" applyBorder="1" applyAlignment="1">
      <alignment horizontal="center" vertical="center"/>
    </xf>
    <xf numFmtId="0" fontId="11" fillId="8" borderId="7" xfId="0" applyFont="1" applyFill="1" applyBorder="1" applyAlignment="1">
      <alignment horizontal="center" vertical="center"/>
    </xf>
    <xf numFmtId="0" fontId="11" fillId="8" borderId="10" xfId="0" applyFont="1" applyFill="1" applyBorder="1" applyAlignment="1">
      <alignment horizontal="center" vertical="center"/>
    </xf>
    <xf numFmtId="0" fontId="11" fillId="8" borderId="0" xfId="0" applyFont="1" applyFill="1" applyAlignment="1">
      <alignment horizontal="center" vertical="center"/>
    </xf>
    <xf numFmtId="0" fontId="11" fillId="8" borderId="11" xfId="0" applyFont="1" applyFill="1" applyBorder="1" applyAlignment="1">
      <alignment horizontal="center" vertical="center"/>
    </xf>
    <xf numFmtId="0" fontId="11" fillId="7" borderId="6" xfId="0" applyFont="1" applyFill="1" applyBorder="1" applyAlignment="1">
      <alignment horizontal="center" vertical="center"/>
    </xf>
    <xf numFmtId="0" fontId="11" fillId="7" borderId="5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10" xfId="0" applyFont="1" applyFill="1" applyBorder="1" applyAlignment="1">
      <alignment horizontal="center" vertical="center"/>
    </xf>
    <xf numFmtId="0" fontId="11" fillId="7" borderId="0" xfId="0" applyFont="1" applyFill="1" applyAlignment="1">
      <alignment horizontal="center" vertical="center"/>
    </xf>
    <xf numFmtId="0" fontId="11" fillId="7" borderId="11" xfId="0" applyFont="1" applyFill="1" applyBorder="1" applyAlignment="1">
      <alignment horizontal="center" vertical="center"/>
    </xf>
    <xf numFmtId="0" fontId="11" fillId="9" borderId="6" xfId="0" applyFont="1" applyFill="1" applyBorder="1" applyAlignment="1">
      <alignment horizontal="center" vertical="center"/>
    </xf>
    <xf numFmtId="0" fontId="11" fillId="9" borderId="5" xfId="0" applyFont="1" applyFill="1" applyBorder="1" applyAlignment="1">
      <alignment horizontal="center" vertical="center"/>
    </xf>
    <xf numFmtId="0" fontId="11" fillId="9" borderId="7" xfId="0" applyFont="1" applyFill="1" applyBorder="1" applyAlignment="1">
      <alignment horizontal="center" vertical="center"/>
    </xf>
    <xf numFmtId="0" fontId="11" fillId="9" borderId="10" xfId="0" applyFont="1" applyFill="1" applyBorder="1" applyAlignment="1">
      <alignment horizontal="center" vertical="center"/>
    </xf>
    <xf numFmtId="0" fontId="11" fillId="9" borderId="0" xfId="0" applyFont="1" applyFill="1" applyAlignment="1">
      <alignment horizontal="center" vertical="center"/>
    </xf>
    <xf numFmtId="0" fontId="11" fillId="9" borderId="11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  <xf numFmtId="0" fontId="11" fillId="6" borderId="0" xfId="0" applyFont="1" applyFill="1" applyAlignment="1">
      <alignment horizontal="center" vertical="center"/>
    </xf>
    <xf numFmtId="0" fontId="11" fillId="6" borderId="11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10" fillId="7" borderId="34" xfId="0" applyFont="1" applyFill="1" applyBorder="1" applyAlignment="1">
      <alignment horizontal="right"/>
    </xf>
    <xf numFmtId="0" fontId="10" fillId="7" borderId="17" xfId="0" applyFont="1" applyFill="1" applyBorder="1" applyAlignment="1">
      <alignment horizontal="right"/>
    </xf>
    <xf numFmtId="0" fontId="3" fillId="0" borderId="13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0" fillId="9" borderId="15" xfId="0" applyFont="1" applyFill="1" applyBorder="1" applyAlignment="1">
      <alignment horizontal="right" vertical="center"/>
    </xf>
    <xf numFmtId="0" fontId="10" fillId="9" borderId="16" xfId="0" applyFont="1" applyFill="1" applyBorder="1" applyAlignment="1">
      <alignment horizontal="right" vertical="center"/>
    </xf>
    <xf numFmtId="0" fontId="10" fillId="9" borderId="18" xfId="0" applyFont="1" applyFill="1" applyBorder="1" applyAlignment="1">
      <alignment horizontal="right" vertical="center"/>
    </xf>
    <xf numFmtId="0" fontId="10" fillId="0" borderId="34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9" borderId="13" xfId="0" applyFont="1" applyFill="1" applyBorder="1" applyAlignment="1">
      <alignment horizontal="right" vertical="center"/>
    </xf>
    <xf numFmtId="0" fontId="10" fillId="9" borderId="29" xfId="0" applyFont="1" applyFill="1" applyBorder="1" applyAlignment="1">
      <alignment horizontal="right" vertical="center"/>
    </xf>
    <xf numFmtId="0" fontId="10" fillId="9" borderId="14" xfId="0" applyFont="1" applyFill="1" applyBorder="1" applyAlignment="1">
      <alignment horizontal="right" vertical="center"/>
    </xf>
    <xf numFmtId="2" fontId="16" fillId="0" borderId="32" xfId="0" applyNumberFormat="1" applyFont="1" applyBorder="1" applyAlignment="1">
      <alignment horizontal="center"/>
    </xf>
    <xf numFmtId="2" fontId="16" fillId="0" borderId="48" xfId="0" applyNumberFormat="1" applyFont="1" applyBorder="1" applyAlignment="1">
      <alignment horizontal="center"/>
    </xf>
    <xf numFmtId="2" fontId="16" fillId="0" borderId="41" xfId="0" applyNumberFormat="1" applyFont="1" applyBorder="1" applyAlignment="1">
      <alignment horizontal="center"/>
    </xf>
    <xf numFmtId="0" fontId="10" fillId="10" borderId="5" xfId="0" applyFont="1" applyFill="1" applyBorder="1" applyAlignment="1">
      <alignment horizontal="center" vertical="center"/>
    </xf>
    <xf numFmtId="0" fontId="10" fillId="8" borderId="6" xfId="0" applyFont="1" applyFill="1" applyBorder="1" applyAlignment="1">
      <alignment horizontal="center" vertical="center"/>
    </xf>
    <xf numFmtId="0" fontId="10" fillId="8" borderId="5" xfId="0" applyFont="1" applyFill="1" applyBorder="1" applyAlignment="1">
      <alignment horizontal="center" vertical="center"/>
    </xf>
    <xf numFmtId="0" fontId="10" fillId="8" borderId="7" xfId="0" applyFont="1" applyFill="1" applyBorder="1" applyAlignment="1">
      <alignment horizontal="center" vertical="center"/>
    </xf>
    <xf numFmtId="0" fontId="10" fillId="14" borderId="6" xfId="0" applyFont="1" applyFill="1" applyBorder="1" applyAlignment="1">
      <alignment horizontal="center" vertical="center"/>
    </xf>
    <xf numFmtId="0" fontId="10" fillId="14" borderId="5" xfId="0" applyFont="1" applyFill="1" applyBorder="1" applyAlignment="1">
      <alignment horizontal="center" vertical="center"/>
    </xf>
    <xf numFmtId="0" fontId="10" fillId="14" borderId="7" xfId="0" applyFont="1" applyFill="1" applyBorder="1" applyAlignment="1">
      <alignment horizontal="center" vertical="center"/>
    </xf>
    <xf numFmtId="0" fontId="10" fillId="15" borderId="6" xfId="0" applyFont="1" applyFill="1" applyBorder="1" applyAlignment="1">
      <alignment horizontal="center" vertical="center"/>
    </xf>
    <xf numFmtId="0" fontId="10" fillId="15" borderId="5" xfId="0" applyFont="1" applyFill="1" applyBorder="1" applyAlignment="1">
      <alignment horizontal="center" vertical="center"/>
    </xf>
    <xf numFmtId="0" fontId="10" fillId="15" borderId="7" xfId="0" applyFont="1" applyFill="1" applyBorder="1" applyAlignment="1">
      <alignment horizontal="center" vertical="center"/>
    </xf>
    <xf numFmtId="0" fontId="10" fillId="7" borderId="13" xfId="0" applyFont="1" applyFill="1" applyBorder="1" applyAlignment="1">
      <alignment horizontal="center" vertical="center"/>
    </xf>
    <xf numFmtId="0" fontId="10" fillId="7" borderId="29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right" vertical="center"/>
    </xf>
    <xf numFmtId="0" fontId="10" fillId="0" borderId="16" xfId="0" applyFont="1" applyBorder="1" applyAlignment="1">
      <alignment horizontal="right" vertical="center"/>
    </xf>
    <xf numFmtId="0" fontId="11" fillId="0" borderId="43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0" fillId="12" borderId="4" xfId="0" applyFont="1" applyFill="1" applyBorder="1" applyAlignment="1">
      <alignment horizontal="center" vertical="center" wrapText="1"/>
    </xf>
    <xf numFmtId="0" fontId="10" fillId="12" borderId="38" xfId="0" applyFont="1" applyFill="1" applyBorder="1" applyAlignment="1">
      <alignment horizontal="center" vertical="center" wrapText="1"/>
    </xf>
    <xf numFmtId="0" fontId="10" fillId="12" borderId="8" xfId="0" applyFont="1" applyFill="1" applyBorder="1" applyAlignment="1">
      <alignment horizontal="center" vertical="center" wrapText="1"/>
    </xf>
    <xf numFmtId="0" fontId="3" fillId="7" borderId="49" xfId="0" applyFont="1" applyFill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9999FF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17037</xdr:colOff>
      <xdr:row>0</xdr:row>
      <xdr:rowOff>215265</xdr:rowOff>
    </xdr:from>
    <xdr:to>
      <xdr:col>8</xdr:col>
      <xdr:colOff>173462</xdr:colOff>
      <xdr:row>2</xdr:row>
      <xdr:rowOff>293370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88837" y="215265"/>
          <a:ext cx="908900" cy="8686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wnloads\&#3611;&#3614;5-&#3611;&#3619;&#3632;&#3592;&#3635;&#3594;&#3633;&#3657;&#3609;-&#3611;.4-256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"/>
      <sheetName val="ตั้งค่า"/>
      <sheetName val="ตั้งค่าวิชาเรียน"/>
      <sheetName val="ตั้งค่ากิจกรรม"/>
      <sheetName val="ตั้งค่าการประเมิน"/>
      <sheetName val="ตั้งค่าเดือน"/>
      <sheetName val="เกณฑ์ดัชนีมวลกาย"/>
      <sheetName val="เกณฑ์ความสูง"/>
      <sheetName val="ข้อมูลนักเรียน"/>
      <sheetName val="น้ำหนักและส่วนสูง"/>
      <sheetName val="ก.ค."/>
      <sheetName val="ส.ค."/>
      <sheetName val="ก.ย."/>
      <sheetName val="ต.ค."/>
      <sheetName val="พ.ย."/>
      <sheetName val="ธ.ค."/>
      <sheetName val="ม.ค."/>
      <sheetName val="ก.พ."/>
      <sheetName val="มี.ค."/>
      <sheetName val="เม.ย."/>
      <sheetName val="พ.ค."/>
      <sheetName val="สรุปเวลาเรียน"/>
      <sheetName val="พิมพ์รายชื่อนักเรียน"/>
      <sheetName val="พิมพ์เวลาเรียน"/>
      <sheetName val="พิมพ์สรุปเวลาเรียน"/>
      <sheetName val="รวมเกรด1"/>
      <sheetName val="รวมเกรด2"/>
      <sheetName val="การตัดสิน"/>
      <sheetName val="หน้าสรุป"/>
      <sheetName val="พิมพ์ปกปพ.5"/>
      <sheetName val="พิมพ์ปกปพ.5 (2)"/>
      <sheetName val="พิมพ์เกณฑ์การประเมิ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35">
          <cell r="A35" t="str">
            <v>/</v>
          </cell>
        </row>
        <row r="36">
          <cell r="A36" t="str">
            <v>x</v>
          </cell>
        </row>
      </sheetData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R203"/>
  <sheetViews>
    <sheetView topLeftCell="A34" workbookViewId="0">
      <selection activeCell="L46" sqref="L46"/>
    </sheetView>
  </sheetViews>
  <sheetFormatPr defaultColWidth="9" defaultRowHeight="18"/>
  <cols>
    <col min="1" max="7" width="9" style="8"/>
    <col min="8" max="8" width="14.33203125" style="8" customWidth="1"/>
    <col min="9" max="9" width="12.33203125" style="8" customWidth="1"/>
    <col min="10" max="10" width="11.6640625" style="8" customWidth="1"/>
    <col min="11" max="12" width="28.33203125" style="8" customWidth="1"/>
    <col min="13" max="13" width="9" style="8"/>
    <col min="14" max="14" width="17.33203125" style="4" customWidth="1"/>
    <col min="15" max="15" width="23.109375" style="4" customWidth="1"/>
    <col min="16" max="16" width="19.33203125" style="4" customWidth="1"/>
    <col min="17" max="17" width="13" style="4" customWidth="1"/>
    <col min="18" max="16384" width="9" style="4"/>
  </cols>
  <sheetData>
    <row r="1" spans="1:18">
      <c r="A1" s="3" t="s">
        <v>27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3" t="s">
        <v>36</v>
      </c>
      <c r="K1" s="3" t="s">
        <v>37</v>
      </c>
      <c r="L1" s="3" t="s">
        <v>38</v>
      </c>
      <c r="M1" s="3" t="s">
        <v>39</v>
      </c>
      <c r="N1" s="3" t="s">
        <v>40</v>
      </c>
      <c r="O1" s="3" t="s">
        <v>41</v>
      </c>
      <c r="P1" s="3" t="s">
        <v>42</v>
      </c>
      <c r="Q1" s="3" t="s">
        <v>43</v>
      </c>
      <c r="R1" s="3" t="s">
        <v>44</v>
      </c>
    </row>
    <row r="2" spans="1:18">
      <c r="A2" s="5" t="s">
        <v>19</v>
      </c>
      <c r="B2" s="5" t="s">
        <v>45</v>
      </c>
      <c r="C2" s="5" t="s">
        <v>46</v>
      </c>
      <c r="D2" s="5" t="s">
        <v>47</v>
      </c>
      <c r="E2" s="5" t="s">
        <v>48</v>
      </c>
      <c r="F2" s="5" t="s">
        <v>5</v>
      </c>
      <c r="G2" s="5" t="s">
        <v>6</v>
      </c>
      <c r="H2" s="5" t="s">
        <v>49</v>
      </c>
      <c r="I2" s="5">
        <v>3</v>
      </c>
      <c r="J2" s="5" t="s">
        <v>50</v>
      </c>
      <c r="K2" s="5" t="s">
        <v>51</v>
      </c>
      <c r="L2" s="6" t="s">
        <v>52</v>
      </c>
      <c r="M2" s="7">
        <v>1</v>
      </c>
      <c r="N2" s="5">
        <v>1</v>
      </c>
      <c r="O2" s="5" t="s">
        <v>53</v>
      </c>
      <c r="P2" s="5" t="s">
        <v>54</v>
      </c>
      <c r="Q2" s="5" t="s">
        <v>55</v>
      </c>
      <c r="R2" s="5">
        <v>0</v>
      </c>
    </row>
    <row r="3" spans="1:18">
      <c r="A3" s="5" t="s">
        <v>56</v>
      </c>
      <c r="B3" s="5" t="s">
        <v>57</v>
      </c>
      <c r="C3" s="5" t="s">
        <v>58</v>
      </c>
      <c r="D3" s="5" t="s">
        <v>59</v>
      </c>
      <c r="E3" s="5" t="s">
        <v>60</v>
      </c>
      <c r="F3" s="5" t="s">
        <v>24</v>
      </c>
      <c r="G3" s="5" t="s">
        <v>61</v>
      </c>
      <c r="H3" s="5" t="s">
        <v>62</v>
      </c>
      <c r="I3" s="5">
        <v>2</v>
      </c>
      <c r="J3" s="5" t="s">
        <v>63</v>
      </c>
      <c r="K3" s="5" t="s">
        <v>64</v>
      </c>
      <c r="L3" s="6" t="s">
        <v>65</v>
      </c>
      <c r="M3" s="7">
        <v>2</v>
      </c>
      <c r="N3" s="5">
        <f>N2+1</f>
        <v>2</v>
      </c>
      <c r="O3" s="5" t="s">
        <v>66</v>
      </c>
      <c r="P3" s="5" t="s">
        <v>67</v>
      </c>
      <c r="Q3" s="5" t="s">
        <v>68</v>
      </c>
      <c r="R3" s="5">
        <f>R2+1</f>
        <v>1</v>
      </c>
    </row>
    <row r="4" spans="1:18">
      <c r="A4" s="5" t="s">
        <v>23</v>
      </c>
      <c r="B4" s="5" t="s">
        <v>45</v>
      </c>
      <c r="D4" s="5" t="s">
        <v>69</v>
      </c>
      <c r="E4" s="5" t="s">
        <v>70</v>
      </c>
      <c r="F4" s="5" t="s">
        <v>25</v>
      </c>
      <c r="G4" s="5" t="s">
        <v>71</v>
      </c>
      <c r="H4" s="5" t="s">
        <v>72</v>
      </c>
      <c r="I4" s="5">
        <v>1</v>
      </c>
      <c r="J4" s="5" t="s">
        <v>54</v>
      </c>
      <c r="K4" s="5" t="s">
        <v>73</v>
      </c>
      <c r="L4" s="6" t="s">
        <v>74</v>
      </c>
      <c r="N4" s="5">
        <f t="shared" ref="N4:N68" si="0">N3+1</f>
        <v>3</v>
      </c>
      <c r="O4" s="5" t="s">
        <v>75</v>
      </c>
      <c r="Q4" s="5" t="s">
        <v>76</v>
      </c>
      <c r="R4" s="5">
        <f t="shared" ref="R4:R68" si="1">R3+1</f>
        <v>2</v>
      </c>
    </row>
    <row r="5" spans="1:18">
      <c r="A5" s="5" t="s">
        <v>77</v>
      </c>
      <c r="B5" s="5" t="s">
        <v>57</v>
      </c>
      <c r="D5" s="5" t="s">
        <v>78</v>
      </c>
      <c r="E5" s="5" t="s">
        <v>79</v>
      </c>
      <c r="F5" s="5" t="s">
        <v>26</v>
      </c>
      <c r="G5" s="5" t="s">
        <v>80</v>
      </c>
      <c r="H5" s="5" t="s">
        <v>81</v>
      </c>
      <c r="I5" s="5">
        <v>0</v>
      </c>
      <c r="J5" s="5" t="s">
        <v>67</v>
      </c>
      <c r="K5" s="5" t="s">
        <v>82</v>
      </c>
      <c r="L5" s="6" t="s">
        <v>83</v>
      </c>
      <c r="N5" s="5">
        <f t="shared" si="0"/>
        <v>4</v>
      </c>
      <c r="O5" s="5" t="s">
        <v>84</v>
      </c>
      <c r="Q5" s="5" t="s">
        <v>85</v>
      </c>
      <c r="R5" s="5">
        <f t="shared" si="1"/>
        <v>3</v>
      </c>
    </row>
    <row r="6" spans="1:18">
      <c r="A6" s="5" t="s">
        <v>86</v>
      </c>
      <c r="B6" s="5" t="s">
        <v>57</v>
      </c>
      <c r="D6" s="5" t="s">
        <v>87</v>
      </c>
      <c r="E6" s="5" t="s">
        <v>88</v>
      </c>
      <c r="K6" s="5" t="s">
        <v>89</v>
      </c>
      <c r="L6" s="6" t="s">
        <v>90</v>
      </c>
      <c r="N6" s="5">
        <f t="shared" si="0"/>
        <v>5</v>
      </c>
      <c r="R6" s="5">
        <f t="shared" si="1"/>
        <v>4</v>
      </c>
    </row>
    <row r="7" spans="1:18">
      <c r="A7" s="5" t="s">
        <v>91</v>
      </c>
      <c r="B7" s="5" t="s">
        <v>45</v>
      </c>
      <c r="D7" s="5" t="s">
        <v>92</v>
      </c>
      <c r="E7" s="5" t="s">
        <v>93</v>
      </c>
      <c r="K7" s="5" t="s">
        <v>94</v>
      </c>
      <c r="L7" s="6" t="s">
        <v>95</v>
      </c>
      <c r="N7" s="5">
        <f t="shared" si="0"/>
        <v>6</v>
      </c>
      <c r="R7" s="5">
        <f t="shared" si="1"/>
        <v>5</v>
      </c>
    </row>
    <row r="8" spans="1:18">
      <c r="D8" s="5" t="s">
        <v>96</v>
      </c>
      <c r="E8" s="5" t="s">
        <v>97</v>
      </c>
      <c r="K8" s="5" t="s">
        <v>98</v>
      </c>
      <c r="L8" s="6" t="s">
        <v>99</v>
      </c>
      <c r="N8" s="5">
        <f t="shared" si="0"/>
        <v>7</v>
      </c>
      <c r="R8" s="5">
        <f t="shared" si="1"/>
        <v>6</v>
      </c>
    </row>
    <row r="9" spans="1:18">
      <c r="K9" s="5" t="s">
        <v>100</v>
      </c>
      <c r="L9" s="6" t="s">
        <v>101</v>
      </c>
      <c r="N9" s="5">
        <f t="shared" si="0"/>
        <v>8</v>
      </c>
      <c r="R9" s="5">
        <f t="shared" si="1"/>
        <v>7</v>
      </c>
    </row>
    <row r="10" spans="1:18">
      <c r="K10" s="5" t="s">
        <v>102</v>
      </c>
      <c r="L10" s="6" t="s">
        <v>103</v>
      </c>
      <c r="N10" s="5">
        <f t="shared" si="0"/>
        <v>9</v>
      </c>
      <c r="R10" s="5">
        <f t="shared" si="1"/>
        <v>8</v>
      </c>
    </row>
    <row r="11" spans="1:18">
      <c r="K11" s="5" t="s">
        <v>104</v>
      </c>
      <c r="L11" s="6" t="s">
        <v>105</v>
      </c>
      <c r="N11" s="5">
        <f t="shared" si="0"/>
        <v>10</v>
      </c>
      <c r="R11" s="5">
        <f t="shared" si="1"/>
        <v>9</v>
      </c>
    </row>
    <row r="12" spans="1:18">
      <c r="K12" s="5" t="s">
        <v>106</v>
      </c>
      <c r="L12" s="6" t="s">
        <v>107</v>
      </c>
      <c r="N12" s="5">
        <f t="shared" si="0"/>
        <v>11</v>
      </c>
      <c r="R12" s="5">
        <f t="shared" si="1"/>
        <v>10</v>
      </c>
    </row>
    <row r="13" spans="1:18">
      <c r="K13" s="5" t="s">
        <v>108</v>
      </c>
      <c r="L13" s="6" t="s">
        <v>109</v>
      </c>
      <c r="N13" s="5">
        <f t="shared" si="0"/>
        <v>12</v>
      </c>
      <c r="R13" s="5">
        <f t="shared" si="1"/>
        <v>11</v>
      </c>
    </row>
    <row r="14" spans="1:18">
      <c r="K14" s="5" t="s">
        <v>110</v>
      </c>
      <c r="L14" s="6" t="s">
        <v>111</v>
      </c>
      <c r="N14" s="5">
        <f t="shared" si="0"/>
        <v>13</v>
      </c>
      <c r="R14" s="5">
        <f t="shared" si="1"/>
        <v>12</v>
      </c>
    </row>
    <row r="15" spans="1:18">
      <c r="K15" s="5" t="s">
        <v>112</v>
      </c>
      <c r="L15" s="6" t="s">
        <v>113</v>
      </c>
      <c r="N15" s="5">
        <f t="shared" si="0"/>
        <v>14</v>
      </c>
      <c r="R15" s="5">
        <f t="shared" si="1"/>
        <v>13</v>
      </c>
    </row>
    <row r="16" spans="1:18">
      <c r="K16" s="5" t="s">
        <v>114</v>
      </c>
      <c r="L16" s="6" t="s">
        <v>115</v>
      </c>
      <c r="N16" s="5">
        <f t="shared" si="0"/>
        <v>15</v>
      </c>
      <c r="R16" s="5">
        <f t="shared" si="1"/>
        <v>14</v>
      </c>
    </row>
    <row r="17" spans="11:18">
      <c r="K17" s="5" t="s">
        <v>116</v>
      </c>
      <c r="L17" s="6" t="s">
        <v>117</v>
      </c>
      <c r="N17" s="5">
        <f t="shared" si="0"/>
        <v>16</v>
      </c>
      <c r="R17" s="5">
        <f t="shared" si="1"/>
        <v>15</v>
      </c>
    </row>
    <row r="18" spans="11:18">
      <c r="K18" s="5" t="s">
        <v>118</v>
      </c>
      <c r="L18" s="6" t="s">
        <v>119</v>
      </c>
      <c r="N18" s="5">
        <f t="shared" si="0"/>
        <v>17</v>
      </c>
      <c r="R18" s="5">
        <f t="shared" si="1"/>
        <v>16</v>
      </c>
    </row>
    <row r="19" spans="11:18">
      <c r="K19" s="5" t="s">
        <v>120</v>
      </c>
      <c r="L19" s="9" t="s">
        <v>121</v>
      </c>
      <c r="N19" s="5">
        <f t="shared" si="0"/>
        <v>18</v>
      </c>
      <c r="R19" s="5">
        <f t="shared" si="1"/>
        <v>17</v>
      </c>
    </row>
    <row r="20" spans="11:18">
      <c r="K20" s="5" t="s">
        <v>122</v>
      </c>
      <c r="L20" s="6" t="s">
        <v>123</v>
      </c>
      <c r="N20" s="5">
        <f t="shared" si="0"/>
        <v>19</v>
      </c>
      <c r="R20" s="5">
        <f t="shared" si="1"/>
        <v>18</v>
      </c>
    </row>
    <row r="21" spans="11:18">
      <c r="K21" s="5" t="s">
        <v>124</v>
      </c>
      <c r="L21" s="6" t="s">
        <v>125</v>
      </c>
      <c r="N21" s="5">
        <f t="shared" si="0"/>
        <v>20</v>
      </c>
      <c r="R21" s="5">
        <f t="shared" si="1"/>
        <v>19</v>
      </c>
    </row>
    <row r="22" spans="11:18">
      <c r="K22" s="5" t="s">
        <v>126</v>
      </c>
      <c r="L22" s="6" t="s">
        <v>127</v>
      </c>
      <c r="N22" s="5">
        <f t="shared" si="0"/>
        <v>21</v>
      </c>
      <c r="R22" s="5">
        <f t="shared" si="1"/>
        <v>20</v>
      </c>
    </row>
    <row r="23" spans="11:18">
      <c r="K23" s="5" t="s">
        <v>128</v>
      </c>
      <c r="L23" s="6" t="s">
        <v>129</v>
      </c>
      <c r="N23" s="5">
        <f t="shared" si="0"/>
        <v>22</v>
      </c>
      <c r="R23" s="5">
        <f t="shared" si="1"/>
        <v>21</v>
      </c>
    </row>
    <row r="24" spans="11:18">
      <c r="K24" s="5" t="s">
        <v>130</v>
      </c>
      <c r="L24" s="9" t="s">
        <v>131</v>
      </c>
      <c r="N24" s="5">
        <f t="shared" si="0"/>
        <v>23</v>
      </c>
      <c r="R24" s="5">
        <f t="shared" si="1"/>
        <v>22</v>
      </c>
    </row>
    <row r="25" spans="11:18">
      <c r="K25" s="5" t="s">
        <v>132</v>
      </c>
      <c r="L25" s="9" t="s">
        <v>133</v>
      </c>
      <c r="N25" s="5">
        <f t="shared" si="0"/>
        <v>24</v>
      </c>
      <c r="R25" s="5">
        <f t="shared" si="1"/>
        <v>23</v>
      </c>
    </row>
    <row r="26" spans="11:18">
      <c r="K26" s="5" t="s">
        <v>134</v>
      </c>
      <c r="L26" s="6" t="s">
        <v>135</v>
      </c>
      <c r="N26" s="5">
        <f t="shared" si="0"/>
        <v>25</v>
      </c>
      <c r="R26" s="5">
        <f t="shared" si="1"/>
        <v>24</v>
      </c>
    </row>
    <row r="27" spans="11:18">
      <c r="K27" s="5" t="s">
        <v>136</v>
      </c>
      <c r="L27" s="6" t="s">
        <v>137</v>
      </c>
      <c r="N27" s="5">
        <f t="shared" si="0"/>
        <v>26</v>
      </c>
      <c r="R27" s="5">
        <f t="shared" si="1"/>
        <v>25</v>
      </c>
    </row>
    <row r="28" spans="11:18">
      <c r="K28" s="5" t="s">
        <v>138</v>
      </c>
      <c r="L28" s="6" t="s">
        <v>139</v>
      </c>
      <c r="N28" s="5">
        <f t="shared" si="0"/>
        <v>27</v>
      </c>
      <c r="R28" s="5">
        <f t="shared" si="1"/>
        <v>26</v>
      </c>
    </row>
    <row r="29" spans="11:18">
      <c r="K29" s="5" t="s">
        <v>140</v>
      </c>
      <c r="L29" s="6" t="s">
        <v>141</v>
      </c>
      <c r="N29" s="5">
        <f t="shared" si="0"/>
        <v>28</v>
      </c>
      <c r="R29" s="5">
        <f t="shared" si="1"/>
        <v>27</v>
      </c>
    </row>
    <row r="30" spans="11:18">
      <c r="K30" s="5" t="s">
        <v>120</v>
      </c>
      <c r="L30" s="6" t="s">
        <v>142</v>
      </c>
      <c r="N30" s="5">
        <f t="shared" si="0"/>
        <v>29</v>
      </c>
      <c r="R30" s="5">
        <f t="shared" si="1"/>
        <v>28</v>
      </c>
    </row>
    <row r="31" spans="11:18">
      <c r="K31" s="5" t="s">
        <v>143</v>
      </c>
      <c r="L31" s="6" t="s">
        <v>144</v>
      </c>
      <c r="N31" s="5">
        <f t="shared" si="0"/>
        <v>30</v>
      </c>
      <c r="R31" s="5">
        <f t="shared" si="1"/>
        <v>29</v>
      </c>
    </row>
    <row r="32" spans="11:18">
      <c r="K32" s="5" t="s">
        <v>145</v>
      </c>
      <c r="L32" s="6" t="s">
        <v>146</v>
      </c>
      <c r="N32" s="5">
        <f t="shared" si="0"/>
        <v>31</v>
      </c>
      <c r="R32" s="5">
        <f t="shared" si="1"/>
        <v>30</v>
      </c>
    </row>
    <row r="33" spans="11:18">
      <c r="K33" s="5" t="s">
        <v>147</v>
      </c>
      <c r="L33" s="6" t="s">
        <v>148</v>
      </c>
      <c r="N33" s="5">
        <f t="shared" si="0"/>
        <v>32</v>
      </c>
      <c r="R33" s="5">
        <f t="shared" si="1"/>
        <v>31</v>
      </c>
    </row>
    <row r="34" spans="11:18">
      <c r="K34" s="5" t="s">
        <v>149</v>
      </c>
      <c r="L34" s="6" t="s">
        <v>150</v>
      </c>
      <c r="N34" s="5">
        <f t="shared" si="0"/>
        <v>33</v>
      </c>
      <c r="R34" s="5">
        <f t="shared" si="1"/>
        <v>32</v>
      </c>
    </row>
    <row r="35" spans="11:18">
      <c r="K35" s="5" t="s">
        <v>151</v>
      </c>
      <c r="L35" s="6" t="s">
        <v>152</v>
      </c>
      <c r="N35" s="5">
        <f t="shared" si="0"/>
        <v>34</v>
      </c>
      <c r="R35" s="5">
        <f t="shared" si="1"/>
        <v>33</v>
      </c>
    </row>
    <row r="36" spans="11:18">
      <c r="K36" s="5" t="s">
        <v>153</v>
      </c>
      <c r="L36" s="6" t="s">
        <v>154</v>
      </c>
      <c r="N36" s="5">
        <f t="shared" si="0"/>
        <v>35</v>
      </c>
      <c r="R36" s="5">
        <f t="shared" si="1"/>
        <v>34</v>
      </c>
    </row>
    <row r="37" spans="11:18">
      <c r="K37" s="5" t="s">
        <v>155</v>
      </c>
      <c r="L37" s="6" t="s">
        <v>156</v>
      </c>
      <c r="N37" s="5">
        <f t="shared" si="0"/>
        <v>36</v>
      </c>
      <c r="R37" s="5">
        <f t="shared" si="1"/>
        <v>35</v>
      </c>
    </row>
    <row r="38" spans="11:18">
      <c r="K38" s="43" t="s">
        <v>165</v>
      </c>
      <c r="L38" s="44" t="s">
        <v>460</v>
      </c>
      <c r="N38" s="5">
        <f t="shared" si="0"/>
        <v>37</v>
      </c>
      <c r="R38" s="5">
        <f t="shared" si="1"/>
        <v>36</v>
      </c>
    </row>
    <row r="39" spans="11:18">
      <c r="K39" s="43" t="s">
        <v>166</v>
      </c>
      <c r="L39" s="44" t="s">
        <v>176</v>
      </c>
      <c r="N39" s="5">
        <f t="shared" si="0"/>
        <v>38</v>
      </c>
      <c r="R39" s="5">
        <f t="shared" si="1"/>
        <v>37</v>
      </c>
    </row>
    <row r="40" spans="11:18">
      <c r="K40" s="43" t="s">
        <v>167</v>
      </c>
      <c r="L40" s="45" t="s">
        <v>469</v>
      </c>
      <c r="N40" s="5">
        <f t="shared" si="0"/>
        <v>39</v>
      </c>
      <c r="R40" s="5">
        <f t="shared" si="1"/>
        <v>38</v>
      </c>
    </row>
    <row r="41" spans="11:18">
      <c r="K41" s="43" t="s">
        <v>168</v>
      </c>
      <c r="L41" s="46" t="s">
        <v>174</v>
      </c>
      <c r="N41" s="5">
        <f t="shared" si="0"/>
        <v>40</v>
      </c>
      <c r="R41" s="5">
        <f t="shared" si="1"/>
        <v>39</v>
      </c>
    </row>
    <row r="42" spans="11:18">
      <c r="K42" s="43" t="s">
        <v>169</v>
      </c>
      <c r="L42" s="47" t="s">
        <v>455</v>
      </c>
      <c r="N42" s="5">
        <f t="shared" si="0"/>
        <v>41</v>
      </c>
      <c r="R42" s="5">
        <f t="shared" si="1"/>
        <v>40</v>
      </c>
    </row>
    <row r="43" spans="11:18">
      <c r="K43" s="43" t="s">
        <v>170</v>
      </c>
      <c r="L43" s="47" t="s">
        <v>461</v>
      </c>
      <c r="N43" s="5">
        <f t="shared" si="0"/>
        <v>42</v>
      </c>
      <c r="R43" s="5">
        <f t="shared" si="1"/>
        <v>41</v>
      </c>
    </row>
    <row r="44" spans="11:18">
      <c r="K44" s="43" t="s">
        <v>171</v>
      </c>
      <c r="L44" s="47" t="s">
        <v>175</v>
      </c>
      <c r="N44" s="5">
        <f t="shared" si="0"/>
        <v>43</v>
      </c>
      <c r="R44" s="5">
        <f t="shared" si="1"/>
        <v>42</v>
      </c>
    </row>
    <row r="45" spans="11:18">
      <c r="K45" s="43" t="s">
        <v>172</v>
      </c>
      <c r="L45" s="47" t="s">
        <v>470</v>
      </c>
      <c r="N45" s="5">
        <f t="shared" si="0"/>
        <v>44</v>
      </c>
      <c r="R45" s="5">
        <f t="shared" si="1"/>
        <v>43</v>
      </c>
    </row>
    <row r="46" spans="11:18">
      <c r="K46" s="43" t="s">
        <v>173</v>
      </c>
      <c r="L46" s="47" t="s">
        <v>462</v>
      </c>
      <c r="N46" s="5">
        <f t="shared" si="0"/>
        <v>45</v>
      </c>
      <c r="R46" s="5">
        <f t="shared" si="1"/>
        <v>44</v>
      </c>
    </row>
    <row r="47" spans="11:18">
      <c r="K47" s="53" t="s">
        <v>211</v>
      </c>
      <c r="L47" s="47" t="s">
        <v>463</v>
      </c>
      <c r="N47" s="5">
        <f t="shared" si="0"/>
        <v>46</v>
      </c>
      <c r="R47" s="5">
        <f t="shared" si="1"/>
        <v>45</v>
      </c>
    </row>
    <row r="48" spans="11:18">
      <c r="K48" s="53" t="s">
        <v>202</v>
      </c>
      <c r="L48" s="48" t="s">
        <v>464</v>
      </c>
      <c r="N48" s="5">
        <f t="shared" si="0"/>
        <v>47</v>
      </c>
      <c r="R48" s="5">
        <f t="shared" si="1"/>
        <v>46</v>
      </c>
    </row>
    <row r="49" spans="9:18">
      <c r="K49" s="53" t="s">
        <v>203</v>
      </c>
      <c r="L49" s="48" t="s">
        <v>465</v>
      </c>
      <c r="N49" s="5">
        <f t="shared" si="0"/>
        <v>48</v>
      </c>
      <c r="R49" s="5">
        <f t="shared" si="1"/>
        <v>47</v>
      </c>
    </row>
    <row r="50" spans="9:18">
      <c r="K50" s="53" t="s">
        <v>204</v>
      </c>
      <c r="L50" s="48" t="s">
        <v>466</v>
      </c>
      <c r="N50" s="5">
        <f t="shared" si="0"/>
        <v>49</v>
      </c>
      <c r="R50" s="5">
        <f t="shared" si="1"/>
        <v>48</v>
      </c>
    </row>
    <row r="51" spans="9:18">
      <c r="K51" s="53"/>
      <c r="L51" s="48" t="s">
        <v>467</v>
      </c>
      <c r="N51" s="5"/>
      <c r="R51" s="5"/>
    </row>
    <row r="52" spans="9:18">
      <c r="K52" s="53" t="s">
        <v>205</v>
      </c>
      <c r="L52" s="48" t="s">
        <v>468</v>
      </c>
      <c r="N52" s="5">
        <f>N50+1</f>
        <v>50</v>
      </c>
      <c r="R52" s="5">
        <f>R50+1</f>
        <v>49</v>
      </c>
    </row>
    <row r="53" spans="9:18">
      <c r="K53" s="53" t="s">
        <v>206</v>
      </c>
      <c r="L53" s="50" t="s">
        <v>160</v>
      </c>
      <c r="N53" s="5">
        <f t="shared" si="0"/>
        <v>51</v>
      </c>
      <c r="R53" s="5">
        <f t="shared" si="1"/>
        <v>50</v>
      </c>
    </row>
    <row r="54" spans="9:18">
      <c r="K54" s="53" t="s">
        <v>207</v>
      </c>
      <c r="L54" s="51" t="s">
        <v>161</v>
      </c>
      <c r="N54" s="5">
        <f t="shared" si="0"/>
        <v>52</v>
      </c>
      <c r="R54" s="5">
        <f t="shared" si="1"/>
        <v>51</v>
      </c>
    </row>
    <row r="55" spans="9:18">
      <c r="K55" s="53" t="s">
        <v>209</v>
      </c>
      <c r="L55" s="51" t="s">
        <v>177</v>
      </c>
      <c r="N55" s="5">
        <f t="shared" si="0"/>
        <v>53</v>
      </c>
      <c r="R55" s="5">
        <f t="shared" si="1"/>
        <v>52</v>
      </c>
    </row>
    <row r="56" spans="9:18">
      <c r="K56" s="53" t="s">
        <v>208</v>
      </c>
      <c r="L56" s="51" t="s">
        <v>178</v>
      </c>
      <c r="N56" s="5">
        <f t="shared" si="0"/>
        <v>54</v>
      </c>
      <c r="R56" s="5">
        <f t="shared" si="1"/>
        <v>53</v>
      </c>
    </row>
    <row r="57" spans="9:18">
      <c r="K57" s="52">
        <v>1</v>
      </c>
      <c r="L57" s="49" t="s">
        <v>179</v>
      </c>
      <c r="N57" s="5">
        <f t="shared" si="0"/>
        <v>55</v>
      </c>
      <c r="R57" s="5">
        <f t="shared" si="1"/>
        <v>54</v>
      </c>
    </row>
    <row r="58" spans="9:18">
      <c r="K58" s="52" t="s">
        <v>212</v>
      </c>
      <c r="L58" s="44" t="s">
        <v>180</v>
      </c>
      <c r="N58" s="5">
        <f t="shared" si="0"/>
        <v>56</v>
      </c>
      <c r="R58" s="5">
        <f t="shared" si="1"/>
        <v>55</v>
      </c>
    </row>
    <row r="59" spans="9:18" ht="18.600000000000001" thickBot="1">
      <c r="K59" s="52" t="s">
        <v>210</v>
      </c>
      <c r="L59" s="44" t="s">
        <v>157</v>
      </c>
      <c r="N59" s="5">
        <f t="shared" si="0"/>
        <v>57</v>
      </c>
      <c r="R59" s="5">
        <f t="shared" si="1"/>
        <v>56</v>
      </c>
    </row>
    <row r="60" spans="9:18" ht="21">
      <c r="I60" s="62" t="s">
        <v>160</v>
      </c>
      <c r="J60" s="56" t="s">
        <v>223</v>
      </c>
      <c r="K60" s="57" t="s">
        <v>232</v>
      </c>
      <c r="L60" s="54" t="s">
        <v>181</v>
      </c>
      <c r="N60" s="5">
        <f t="shared" si="0"/>
        <v>58</v>
      </c>
      <c r="R60" s="5">
        <f t="shared" si="1"/>
        <v>57</v>
      </c>
    </row>
    <row r="61" spans="9:18" ht="21">
      <c r="I61" s="63" t="s">
        <v>160</v>
      </c>
      <c r="J61" s="58" t="s">
        <v>224</v>
      </c>
      <c r="K61" s="59" t="s">
        <v>233</v>
      </c>
      <c r="L61" s="54" t="s">
        <v>182</v>
      </c>
      <c r="N61" s="5">
        <f t="shared" si="0"/>
        <v>59</v>
      </c>
      <c r="R61" s="5">
        <f t="shared" si="1"/>
        <v>58</v>
      </c>
    </row>
    <row r="62" spans="9:18" ht="21">
      <c r="I62" s="63" t="s">
        <v>160</v>
      </c>
      <c r="J62" s="58" t="s">
        <v>225</v>
      </c>
      <c r="K62" s="59" t="s">
        <v>234</v>
      </c>
      <c r="L62" s="55" t="s">
        <v>183</v>
      </c>
      <c r="N62" s="5">
        <f t="shared" si="0"/>
        <v>60</v>
      </c>
      <c r="R62" s="5">
        <f t="shared" si="1"/>
        <v>59</v>
      </c>
    </row>
    <row r="63" spans="9:18" ht="21">
      <c r="I63" s="63" t="s">
        <v>160</v>
      </c>
      <c r="J63" s="58" t="s">
        <v>227</v>
      </c>
      <c r="K63" s="59" t="s">
        <v>235</v>
      </c>
      <c r="L63" s="55" t="s">
        <v>184</v>
      </c>
      <c r="N63" s="5">
        <f t="shared" si="0"/>
        <v>61</v>
      </c>
      <c r="R63" s="5">
        <f t="shared" si="1"/>
        <v>60</v>
      </c>
    </row>
    <row r="64" spans="9:18" ht="21">
      <c r="I64" s="63" t="s">
        <v>160</v>
      </c>
      <c r="J64" s="58" t="s">
        <v>228</v>
      </c>
      <c r="K64" s="59" t="s">
        <v>236</v>
      </c>
      <c r="L64" s="55" t="s">
        <v>185</v>
      </c>
      <c r="N64" s="5">
        <f t="shared" si="0"/>
        <v>62</v>
      </c>
      <c r="R64" s="5">
        <f t="shared" si="1"/>
        <v>61</v>
      </c>
    </row>
    <row r="65" spans="9:18" ht="21">
      <c r="I65" s="63" t="s">
        <v>160</v>
      </c>
      <c r="J65" s="58" t="s">
        <v>229</v>
      </c>
      <c r="K65" s="59" t="s">
        <v>237</v>
      </c>
      <c r="L65" s="55" t="s">
        <v>186</v>
      </c>
      <c r="N65" s="5">
        <f t="shared" si="0"/>
        <v>63</v>
      </c>
      <c r="R65" s="5">
        <f t="shared" si="1"/>
        <v>62</v>
      </c>
    </row>
    <row r="66" spans="9:18" ht="21">
      <c r="I66" s="63" t="s">
        <v>160</v>
      </c>
      <c r="J66" s="58" t="s">
        <v>231</v>
      </c>
      <c r="K66" s="59" t="s">
        <v>238</v>
      </c>
      <c r="L66" s="55" t="s">
        <v>187</v>
      </c>
      <c r="N66" s="5">
        <f t="shared" si="0"/>
        <v>64</v>
      </c>
      <c r="R66" s="5">
        <f t="shared" si="1"/>
        <v>63</v>
      </c>
    </row>
    <row r="67" spans="9:18" ht="21">
      <c r="I67" s="63" t="s">
        <v>160</v>
      </c>
      <c r="J67" s="58" t="s">
        <v>230</v>
      </c>
      <c r="K67" s="59" t="s">
        <v>239</v>
      </c>
      <c r="L67" s="55" t="s">
        <v>188</v>
      </c>
      <c r="N67" s="5">
        <f t="shared" si="0"/>
        <v>65</v>
      </c>
      <c r="R67" s="5">
        <f t="shared" si="1"/>
        <v>64</v>
      </c>
    </row>
    <row r="68" spans="9:18" ht="21">
      <c r="I68" s="63" t="s">
        <v>160</v>
      </c>
      <c r="J68" s="58" t="s">
        <v>226</v>
      </c>
      <c r="K68" s="59" t="s">
        <v>240</v>
      </c>
      <c r="L68" s="55" t="s">
        <v>189</v>
      </c>
      <c r="N68" s="5">
        <f t="shared" si="0"/>
        <v>66</v>
      </c>
      <c r="R68" s="5">
        <f t="shared" si="1"/>
        <v>65</v>
      </c>
    </row>
    <row r="69" spans="9:18" ht="21">
      <c r="I69" s="63" t="s">
        <v>160</v>
      </c>
      <c r="J69" s="58" t="s">
        <v>244</v>
      </c>
      <c r="K69" s="59" t="s">
        <v>241</v>
      </c>
      <c r="L69" s="55" t="s">
        <v>190</v>
      </c>
      <c r="N69" s="5">
        <f t="shared" ref="N69:N102" si="2">N68+1</f>
        <v>67</v>
      </c>
      <c r="R69" s="5">
        <f t="shared" ref="R69:R102" si="3">R68+1</f>
        <v>66</v>
      </c>
    </row>
    <row r="70" spans="9:18" ht="21">
      <c r="I70" s="63" t="s">
        <v>160</v>
      </c>
      <c r="J70" s="58" t="s">
        <v>245</v>
      </c>
      <c r="K70" s="59" t="s">
        <v>242</v>
      </c>
      <c r="L70" s="55" t="s">
        <v>191</v>
      </c>
      <c r="N70" s="5">
        <f t="shared" si="2"/>
        <v>68</v>
      </c>
      <c r="R70" s="5">
        <f t="shared" si="3"/>
        <v>67</v>
      </c>
    </row>
    <row r="71" spans="9:18" ht="21.6" thickBot="1">
      <c r="I71" s="64" t="s">
        <v>160</v>
      </c>
      <c r="J71" s="60" t="s">
        <v>246</v>
      </c>
      <c r="K71" s="61" t="s">
        <v>243</v>
      </c>
      <c r="L71" s="55" t="s">
        <v>192</v>
      </c>
      <c r="N71" s="5">
        <f t="shared" si="2"/>
        <v>69</v>
      </c>
      <c r="R71" s="5">
        <f t="shared" si="3"/>
        <v>68</v>
      </c>
    </row>
    <row r="72" spans="9:18" ht="21">
      <c r="I72" s="62" t="s">
        <v>161</v>
      </c>
      <c r="J72" s="56" t="s">
        <v>213</v>
      </c>
      <c r="K72" s="57" t="s">
        <v>247</v>
      </c>
      <c r="N72" s="5">
        <f t="shared" si="2"/>
        <v>70</v>
      </c>
      <c r="R72" s="5">
        <f t="shared" si="3"/>
        <v>69</v>
      </c>
    </row>
    <row r="73" spans="9:18" ht="21">
      <c r="I73" s="63" t="s">
        <v>161</v>
      </c>
      <c r="J73" s="58" t="s">
        <v>214</v>
      </c>
      <c r="K73" s="59" t="s">
        <v>248</v>
      </c>
      <c r="N73" s="5">
        <f t="shared" si="2"/>
        <v>71</v>
      </c>
      <c r="R73" s="5">
        <f t="shared" si="3"/>
        <v>70</v>
      </c>
    </row>
    <row r="74" spans="9:18" ht="21">
      <c r="I74" s="63" t="s">
        <v>161</v>
      </c>
      <c r="J74" s="58" t="s">
        <v>215</v>
      </c>
      <c r="K74" s="59" t="s">
        <v>249</v>
      </c>
      <c r="N74" s="5">
        <f t="shared" si="2"/>
        <v>72</v>
      </c>
      <c r="R74" s="5">
        <f t="shared" si="3"/>
        <v>71</v>
      </c>
    </row>
    <row r="75" spans="9:18" ht="21">
      <c r="I75" s="63" t="s">
        <v>161</v>
      </c>
      <c r="J75" s="58" t="s">
        <v>217</v>
      </c>
      <c r="K75" s="59" t="s">
        <v>250</v>
      </c>
      <c r="N75" s="5">
        <f t="shared" si="2"/>
        <v>73</v>
      </c>
      <c r="R75" s="5">
        <f t="shared" si="3"/>
        <v>72</v>
      </c>
    </row>
    <row r="76" spans="9:18" ht="21">
      <c r="I76" s="63" t="s">
        <v>161</v>
      </c>
      <c r="J76" s="58" t="s">
        <v>218</v>
      </c>
      <c r="K76" s="59" t="s">
        <v>251</v>
      </c>
      <c r="N76" s="5">
        <f t="shared" si="2"/>
        <v>74</v>
      </c>
      <c r="R76" s="5">
        <f t="shared" si="3"/>
        <v>73</v>
      </c>
    </row>
    <row r="77" spans="9:18" ht="21">
      <c r="I77" s="63" t="s">
        <v>161</v>
      </c>
      <c r="J77" s="58" t="s">
        <v>220</v>
      </c>
      <c r="K77" s="59" t="s">
        <v>252</v>
      </c>
      <c r="N77" s="5">
        <f t="shared" si="2"/>
        <v>75</v>
      </c>
      <c r="R77" s="5">
        <f t="shared" si="3"/>
        <v>74</v>
      </c>
    </row>
    <row r="78" spans="9:18" ht="21">
      <c r="I78" s="63" t="s">
        <v>161</v>
      </c>
      <c r="J78" s="58" t="s">
        <v>222</v>
      </c>
      <c r="K78" s="59" t="s">
        <v>253</v>
      </c>
      <c r="N78" s="5">
        <f t="shared" si="2"/>
        <v>76</v>
      </c>
      <c r="R78" s="5">
        <f t="shared" si="3"/>
        <v>75</v>
      </c>
    </row>
    <row r="79" spans="9:18" ht="21">
      <c r="I79" s="63" t="s">
        <v>161</v>
      </c>
      <c r="J79" s="58" t="s">
        <v>221</v>
      </c>
      <c r="K79" s="59" t="s">
        <v>254</v>
      </c>
      <c r="N79" s="5">
        <f t="shared" si="2"/>
        <v>77</v>
      </c>
      <c r="R79" s="5">
        <f t="shared" si="3"/>
        <v>76</v>
      </c>
    </row>
    <row r="80" spans="9:18" ht="21">
      <c r="I80" s="63" t="s">
        <v>161</v>
      </c>
      <c r="J80" s="58" t="s">
        <v>216</v>
      </c>
      <c r="K80" s="59" t="s">
        <v>255</v>
      </c>
      <c r="N80" s="5">
        <f t="shared" si="2"/>
        <v>78</v>
      </c>
      <c r="R80" s="5">
        <f t="shared" si="3"/>
        <v>77</v>
      </c>
    </row>
    <row r="81" spans="9:18" ht="21">
      <c r="I81" s="63" t="s">
        <v>161</v>
      </c>
      <c r="J81" s="58" t="s">
        <v>219</v>
      </c>
      <c r="K81" s="59" t="s">
        <v>256</v>
      </c>
      <c r="N81" s="5">
        <f t="shared" si="2"/>
        <v>79</v>
      </c>
      <c r="R81" s="5">
        <f t="shared" si="3"/>
        <v>78</v>
      </c>
    </row>
    <row r="82" spans="9:18" ht="21">
      <c r="I82" s="63" t="s">
        <v>161</v>
      </c>
      <c r="J82" s="58" t="s">
        <v>258</v>
      </c>
      <c r="K82" s="59" t="s">
        <v>257</v>
      </c>
      <c r="N82" s="5">
        <f t="shared" si="2"/>
        <v>80</v>
      </c>
      <c r="R82" s="5">
        <f t="shared" si="3"/>
        <v>79</v>
      </c>
    </row>
    <row r="83" spans="9:18" ht="21.6" thickBot="1">
      <c r="I83" s="64" t="s">
        <v>161</v>
      </c>
      <c r="J83" s="60" t="s">
        <v>259</v>
      </c>
      <c r="K83" s="61" t="s">
        <v>243</v>
      </c>
      <c r="N83" s="5">
        <f t="shared" si="2"/>
        <v>81</v>
      </c>
      <c r="R83" s="5">
        <f t="shared" si="3"/>
        <v>80</v>
      </c>
    </row>
    <row r="84" spans="9:18" ht="21">
      <c r="I84" s="62" t="s">
        <v>177</v>
      </c>
      <c r="J84" s="56" t="s">
        <v>271</v>
      </c>
      <c r="K84" s="57" t="s">
        <v>260</v>
      </c>
      <c r="N84" s="5">
        <f t="shared" si="2"/>
        <v>82</v>
      </c>
      <c r="R84" s="5">
        <f t="shared" si="3"/>
        <v>81</v>
      </c>
    </row>
    <row r="85" spans="9:18" ht="21">
      <c r="I85" s="63" t="s">
        <v>177</v>
      </c>
      <c r="J85" s="58" t="s">
        <v>272</v>
      </c>
      <c r="K85" s="59" t="s">
        <v>261</v>
      </c>
      <c r="N85" s="5">
        <f t="shared" si="2"/>
        <v>83</v>
      </c>
      <c r="R85" s="5">
        <f t="shared" si="3"/>
        <v>82</v>
      </c>
    </row>
    <row r="86" spans="9:18" ht="21">
      <c r="I86" s="63" t="s">
        <v>177</v>
      </c>
      <c r="J86" s="58" t="s">
        <v>273</v>
      </c>
      <c r="K86" s="59" t="s">
        <v>262</v>
      </c>
      <c r="N86" s="5">
        <f t="shared" si="2"/>
        <v>84</v>
      </c>
      <c r="R86" s="5">
        <f t="shared" si="3"/>
        <v>83</v>
      </c>
    </row>
    <row r="87" spans="9:18" ht="21">
      <c r="I87" s="63" t="s">
        <v>177</v>
      </c>
      <c r="J87" s="58" t="s">
        <v>274</v>
      </c>
      <c r="K87" s="59" t="s">
        <v>263</v>
      </c>
      <c r="N87" s="5">
        <f t="shared" si="2"/>
        <v>85</v>
      </c>
      <c r="R87" s="5">
        <f t="shared" si="3"/>
        <v>84</v>
      </c>
    </row>
    <row r="88" spans="9:18" ht="21">
      <c r="I88" s="63" t="s">
        <v>177</v>
      </c>
      <c r="J88" s="58" t="s">
        <v>275</v>
      </c>
      <c r="K88" s="59" t="s">
        <v>264</v>
      </c>
      <c r="N88" s="5">
        <f t="shared" si="2"/>
        <v>86</v>
      </c>
      <c r="R88" s="5">
        <f t="shared" si="3"/>
        <v>85</v>
      </c>
    </row>
    <row r="89" spans="9:18" ht="21">
      <c r="I89" s="63" t="s">
        <v>177</v>
      </c>
      <c r="J89" s="58" t="s">
        <v>276</v>
      </c>
      <c r="K89" s="59" t="s">
        <v>265</v>
      </c>
      <c r="N89" s="5">
        <f t="shared" si="2"/>
        <v>87</v>
      </c>
      <c r="R89" s="5">
        <f t="shared" si="3"/>
        <v>86</v>
      </c>
    </row>
    <row r="90" spans="9:18" ht="21">
      <c r="I90" s="63" t="s">
        <v>177</v>
      </c>
      <c r="J90" s="58" t="s">
        <v>277</v>
      </c>
      <c r="K90" s="59" t="s">
        <v>266</v>
      </c>
      <c r="N90" s="5">
        <f t="shared" si="2"/>
        <v>88</v>
      </c>
      <c r="R90" s="5">
        <f t="shared" si="3"/>
        <v>87</v>
      </c>
    </row>
    <row r="91" spans="9:18" ht="21">
      <c r="I91" s="63" t="s">
        <v>177</v>
      </c>
      <c r="J91" s="58" t="s">
        <v>278</v>
      </c>
      <c r="K91" s="59" t="s">
        <v>267</v>
      </c>
      <c r="N91" s="5">
        <f t="shared" si="2"/>
        <v>89</v>
      </c>
      <c r="R91" s="5">
        <f t="shared" si="3"/>
        <v>88</v>
      </c>
    </row>
    <row r="92" spans="9:18" ht="21">
      <c r="I92" s="63" t="s">
        <v>177</v>
      </c>
      <c r="J92" s="58" t="s">
        <v>279</v>
      </c>
      <c r="K92" s="59" t="s">
        <v>268</v>
      </c>
      <c r="N92" s="5">
        <f t="shared" si="2"/>
        <v>90</v>
      </c>
      <c r="R92" s="5">
        <f t="shared" si="3"/>
        <v>89</v>
      </c>
    </row>
    <row r="93" spans="9:18" ht="21">
      <c r="I93" s="63" t="s">
        <v>177</v>
      </c>
      <c r="J93" s="58" t="s">
        <v>280</v>
      </c>
      <c r="K93" s="59" t="s">
        <v>269</v>
      </c>
      <c r="N93" s="5">
        <f t="shared" si="2"/>
        <v>91</v>
      </c>
      <c r="R93" s="5">
        <f t="shared" si="3"/>
        <v>90</v>
      </c>
    </row>
    <row r="94" spans="9:18" ht="21">
      <c r="I94" s="63" t="s">
        <v>177</v>
      </c>
      <c r="J94" s="58" t="s">
        <v>281</v>
      </c>
      <c r="K94" s="59" t="s">
        <v>270</v>
      </c>
      <c r="N94" s="5">
        <f t="shared" si="2"/>
        <v>92</v>
      </c>
      <c r="R94" s="5">
        <f t="shared" si="3"/>
        <v>91</v>
      </c>
    </row>
    <row r="95" spans="9:18" ht="21.6" thickBot="1">
      <c r="I95" s="64" t="s">
        <v>177</v>
      </c>
      <c r="J95" s="60" t="s">
        <v>282</v>
      </c>
      <c r="K95" s="61" t="s">
        <v>243</v>
      </c>
      <c r="N95" s="5">
        <f t="shared" si="2"/>
        <v>93</v>
      </c>
      <c r="R95" s="5">
        <f t="shared" si="3"/>
        <v>92</v>
      </c>
    </row>
    <row r="96" spans="9:18" ht="21">
      <c r="I96" s="62" t="s">
        <v>178</v>
      </c>
      <c r="J96" s="56" t="s">
        <v>294</v>
      </c>
      <c r="K96" s="57" t="s">
        <v>283</v>
      </c>
      <c r="N96" s="5">
        <f t="shared" si="2"/>
        <v>94</v>
      </c>
      <c r="R96" s="5">
        <f t="shared" si="3"/>
        <v>93</v>
      </c>
    </row>
    <row r="97" spans="9:18" ht="21">
      <c r="I97" s="63" t="s">
        <v>178</v>
      </c>
      <c r="J97" s="58" t="s">
        <v>295</v>
      </c>
      <c r="K97" s="59" t="s">
        <v>284</v>
      </c>
      <c r="N97" s="5">
        <f t="shared" si="2"/>
        <v>95</v>
      </c>
      <c r="R97" s="5">
        <f t="shared" si="3"/>
        <v>94</v>
      </c>
    </row>
    <row r="98" spans="9:18" ht="21">
      <c r="I98" s="63" t="s">
        <v>178</v>
      </c>
      <c r="J98" s="58" t="s">
        <v>296</v>
      </c>
      <c r="K98" s="59" t="s">
        <v>285</v>
      </c>
      <c r="N98" s="5">
        <f t="shared" si="2"/>
        <v>96</v>
      </c>
      <c r="R98" s="5">
        <f t="shared" si="3"/>
        <v>95</v>
      </c>
    </row>
    <row r="99" spans="9:18" ht="21">
      <c r="I99" s="63" t="s">
        <v>178</v>
      </c>
      <c r="J99" s="58" t="s">
        <v>297</v>
      </c>
      <c r="K99" s="59" t="s">
        <v>286</v>
      </c>
      <c r="N99" s="5">
        <f t="shared" si="2"/>
        <v>97</v>
      </c>
      <c r="R99" s="5">
        <f t="shared" si="3"/>
        <v>96</v>
      </c>
    </row>
    <row r="100" spans="9:18" ht="21">
      <c r="I100" s="63" t="s">
        <v>178</v>
      </c>
      <c r="J100" s="58" t="s">
        <v>298</v>
      </c>
      <c r="K100" s="59" t="s">
        <v>287</v>
      </c>
      <c r="N100" s="5">
        <f t="shared" si="2"/>
        <v>98</v>
      </c>
      <c r="R100" s="5">
        <f t="shared" si="3"/>
        <v>97</v>
      </c>
    </row>
    <row r="101" spans="9:18" ht="21">
      <c r="I101" s="63" t="s">
        <v>178</v>
      </c>
      <c r="J101" s="58" t="s">
        <v>299</v>
      </c>
      <c r="K101" s="59" t="s">
        <v>288</v>
      </c>
      <c r="N101" s="5">
        <f t="shared" si="2"/>
        <v>99</v>
      </c>
      <c r="R101" s="5">
        <f t="shared" si="3"/>
        <v>98</v>
      </c>
    </row>
    <row r="102" spans="9:18" ht="21">
      <c r="I102" s="63" t="s">
        <v>178</v>
      </c>
      <c r="J102" s="58" t="s">
        <v>300</v>
      </c>
      <c r="K102" s="59" t="s">
        <v>289</v>
      </c>
      <c r="N102" s="5">
        <f t="shared" si="2"/>
        <v>100</v>
      </c>
      <c r="R102" s="5">
        <f t="shared" si="3"/>
        <v>99</v>
      </c>
    </row>
    <row r="103" spans="9:18" ht="21">
      <c r="I103" s="63" t="s">
        <v>178</v>
      </c>
      <c r="J103" s="58" t="s">
        <v>301</v>
      </c>
      <c r="K103" s="59" t="s">
        <v>290</v>
      </c>
      <c r="R103" s="5">
        <f>R102+1</f>
        <v>100</v>
      </c>
    </row>
    <row r="104" spans="9:18" ht="21">
      <c r="I104" s="63" t="s">
        <v>178</v>
      </c>
      <c r="J104" s="58" t="s">
        <v>302</v>
      </c>
      <c r="K104" s="59" t="s">
        <v>291</v>
      </c>
    </row>
    <row r="105" spans="9:18" ht="21">
      <c r="I105" s="63" t="s">
        <v>178</v>
      </c>
      <c r="J105" s="58" t="s">
        <v>306</v>
      </c>
      <c r="K105" s="59" t="s">
        <v>292</v>
      </c>
    </row>
    <row r="106" spans="9:18" ht="21">
      <c r="I106" s="63" t="s">
        <v>178</v>
      </c>
      <c r="J106" s="58" t="s">
        <v>303</v>
      </c>
      <c r="K106" s="59" t="s">
        <v>293</v>
      </c>
    </row>
    <row r="107" spans="9:18" ht="21.6" thickBot="1">
      <c r="I107" s="64"/>
      <c r="J107" s="60"/>
      <c r="K107" s="61"/>
    </row>
    <row r="108" spans="9:18" ht="21">
      <c r="I108" s="62" t="s">
        <v>179</v>
      </c>
      <c r="J108" s="56" t="s">
        <v>304</v>
      </c>
      <c r="K108" s="57" t="s">
        <v>307</v>
      </c>
    </row>
    <row r="109" spans="9:18" ht="21">
      <c r="I109" s="63" t="s">
        <v>179</v>
      </c>
      <c r="J109" s="58" t="s">
        <v>305</v>
      </c>
      <c r="K109" s="59" t="s">
        <v>308</v>
      </c>
    </row>
    <row r="110" spans="9:18" ht="21">
      <c r="I110" s="63" t="s">
        <v>179</v>
      </c>
      <c r="J110" s="58" t="s">
        <v>318</v>
      </c>
      <c r="K110" s="59" t="s">
        <v>309</v>
      </c>
    </row>
    <row r="111" spans="9:18" ht="21">
      <c r="I111" s="63" t="s">
        <v>179</v>
      </c>
      <c r="J111" s="58" t="s">
        <v>319</v>
      </c>
      <c r="K111" s="59" t="s">
        <v>310</v>
      </c>
    </row>
    <row r="112" spans="9:18" ht="21">
      <c r="I112" s="63" t="s">
        <v>179</v>
      </c>
      <c r="J112" s="58" t="s">
        <v>320</v>
      </c>
      <c r="K112" s="59" t="s">
        <v>311</v>
      </c>
    </row>
    <row r="113" spans="9:11" ht="21">
      <c r="I113" s="63" t="s">
        <v>179</v>
      </c>
      <c r="J113" s="58" t="s">
        <v>321</v>
      </c>
      <c r="K113" s="59" t="s">
        <v>312</v>
      </c>
    </row>
    <row r="114" spans="9:11" ht="21">
      <c r="I114" s="63" t="s">
        <v>179</v>
      </c>
      <c r="J114" s="58" t="s">
        <v>322</v>
      </c>
      <c r="K114" s="59" t="s">
        <v>313</v>
      </c>
    </row>
    <row r="115" spans="9:11" ht="21">
      <c r="I115" s="63" t="s">
        <v>179</v>
      </c>
      <c r="J115" s="58" t="s">
        <v>323</v>
      </c>
      <c r="K115" s="59" t="s">
        <v>314</v>
      </c>
    </row>
    <row r="116" spans="9:11" ht="21">
      <c r="I116" s="63" t="s">
        <v>179</v>
      </c>
      <c r="J116" s="58" t="s">
        <v>324</v>
      </c>
      <c r="K116" s="59" t="s">
        <v>315</v>
      </c>
    </row>
    <row r="117" spans="9:11" ht="21">
      <c r="I117" s="63" t="s">
        <v>179</v>
      </c>
      <c r="J117" s="58" t="s">
        <v>326</v>
      </c>
      <c r="K117" s="59" t="s">
        <v>316</v>
      </c>
    </row>
    <row r="118" spans="9:11" ht="21">
      <c r="I118" s="63" t="s">
        <v>179</v>
      </c>
      <c r="J118" s="58" t="s">
        <v>325</v>
      </c>
      <c r="K118" s="59" t="s">
        <v>317</v>
      </c>
    </row>
    <row r="119" spans="9:11" ht="21.6" thickBot="1">
      <c r="I119" s="64"/>
      <c r="J119" s="60"/>
      <c r="K119" s="61"/>
    </row>
    <row r="120" spans="9:11" ht="21">
      <c r="I120" s="63" t="s">
        <v>180</v>
      </c>
      <c r="J120" s="56" t="s">
        <v>338</v>
      </c>
      <c r="K120" s="57" t="s">
        <v>327</v>
      </c>
    </row>
    <row r="121" spans="9:11" ht="21">
      <c r="I121" s="63" t="s">
        <v>180</v>
      </c>
      <c r="J121" s="58" t="s">
        <v>339</v>
      </c>
      <c r="K121" s="59" t="s">
        <v>328</v>
      </c>
    </row>
    <row r="122" spans="9:11" ht="21">
      <c r="I122" s="63" t="s">
        <v>180</v>
      </c>
      <c r="J122" s="58" t="s">
        <v>340</v>
      </c>
      <c r="K122" s="59" t="s">
        <v>329</v>
      </c>
    </row>
    <row r="123" spans="9:11" ht="21">
      <c r="I123" s="63" t="s">
        <v>180</v>
      </c>
      <c r="J123" s="58" t="s">
        <v>341</v>
      </c>
      <c r="K123" s="59" t="s">
        <v>330</v>
      </c>
    </row>
    <row r="124" spans="9:11" ht="21">
      <c r="I124" s="63" t="s">
        <v>180</v>
      </c>
      <c r="J124" s="58" t="s">
        <v>342</v>
      </c>
      <c r="K124" s="59" t="s">
        <v>331</v>
      </c>
    </row>
    <row r="125" spans="9:11" ht="21">
      <c r="I125" s="63" t="s">
        <v>180</v>
      </c>
      <c r="J125" s="58" t="s">
        <v>343</v>
      </c>
      <c r="K125" s="59" t="s">
        <v>332</v>
      </c>
    </row>
    <row r="126" spans="9:11" ht="21">
      <c r="I126" s="63" t="s">
        <v>180</v>
      </c>
      <c r="J126" s="58" t="s">
        <v>344</v>
      </c>
      <c r="K126" s="59" t="s">
        <v>333</v>
      </c>
    </row>
    <row r="127" spans="9:11" ht="21">
      <c r="I127" s="63" t="s">
        <v>180</v>
      </c>
      <c r="J127" s="58" t="s">
        <v>345</v>
      </c>
      <c r="K127" s="59" t="s">
        <v>334</v>
      </c>
    </row>
    <row r="128" spans="9:11" ht="21">
      <c r="I128" s="63" t="s">
        <v>180</v>
      </c>
      <c r="J128" s="58" t="s">
        <v>346</v>
      </c>
      <c r="K128" s="59" t="s">
        <v>335</v>
      </c>
    </row>
    <row r="129" spans="9:11" ht="21">
      <c r="I129" s="63" t="s">
        <v>180</v>
      </c>
      <c r="J129" s="58" t="s">
        <v>348</v>
      </c>
      <c r="K129" s="59" t="s">
        <v>336</v>
      </c>
    </row>
    <row r="130" spans="9:11" ht="21">
      <c r="I130" s="63" t="s">
        <v>180</v>
      </c>
      <c r="J130" s="58" t="s">
        <v>347</v>
      </c>
      <c r="K130" s="59" t="s">
        <v>337</v>
      </c>
    </row>
    <row r="131" spans="9:11" ht="21.6" thickBot="1">
      <c r="I131" s="64"/>
      <c r="J131" s="60"/>
      <c r="K131" s="61"/>
    </row>
    <row r="132" spans="9:11" ht="21">
      <c r="I132" s="62" t="s">
        <v>349</v>
      </c>
      <c r="J132" s="56" t="s">
        <v>352</v>
      </c>
      <c r="K132" s="57" t="s">
        <v>232</v>
      </c>
    </row>
    <row r="133" spans="9:11" ht="21">
      <c r="I133" s="63" t="s">
        <v>349</v>
      </c>
      <c r="J133" s="58" t="s">
        <v>353</v>
      </c>
      <c r="K133" s="59" t="s">
        <v>233</v>
      </c>
    </row>
    <row r="134" spans="9:11" ht="21">
      <c r="I134" s="63" t="s">
        <v>349</v>
      </c>
      <c r="J134" s="58" t="s">
        <v>354</v>
      </c>
      <c r="K134" s="59" t="s">
        <v>234</v>
      </c>
    </row>
    <row r="135" spans="9:11" ht="21">
      <c r="I135" s="63" t="s">
        <v>349</v>
      </c>
      <c r="J135" s="58" t="s">
        <v>355</v>
      </c>
      <c r="K135" s="59" t="s">
        <v>235</v>
      </c>
    </row>
    <row r="136" spans="9:11" ht="21">
      <c r="I136" s="63" t="s">
        <v>349</v>
      </c>
      <c r="J136" s="58" t="s">
        <v>356</v>
      </c>
      <c r="K136" s="59" t="s">
        <v>236</v>
      </c>
    </row>
    <row r="137" spans="9:11" ht="21">
      <c r="I137" s="63" t="s">
        <v>349</v>
      </c>
      <c r="J137" s="58" t="s">
        <v>357</v>
      </c>
      <c r="K137" s="59" t="s">
        <v>237</v>
      </c>
    </row>
    <row r="138" spans="9:11" ht="21">
      <c r="I138" s="63" t="s">
        <v>349</v>
      </c>
      <c r="J138" s="58" t="s">
        <v>358</v>
      </c>
      <c r="K138" s="59" t="s">
        <v>238</v>
      </c>
    </row>
    <row r="139" spans="9:11" ht="21">
      <c r="I139" s="63" t="s">
        <v>349</v>
      </c>
      <c r="J139" s="58" t="s">
        <v>359</v>
      </c>
      <c r="K139" s="59" t="s">
        <v>239</v>
      </c>
    </row>
    <row r="140" spans="9:11" ht="21">
      <c r="I140" s="63" t="s">
        <v>349</v>
      </c>
      <c r="J140" s="58" t="s">
        <v>360</v>
      </c>
      <c r="K140" s="59" t="s">
        <v>240</v>
      </c>
    </row>
    <row r="141" spans="9:11" ht="21">
      <c r="I141" s="63" t="s">
        <v>349</v>
      </c>
      <c r="J141" s="58" t="s">
        <v>361</v>
      </c>
      <c r="K141" s="59" t="s">
        <v>241</v>
      </c>
    </row>
    <row r="142" spans="9:11" ht="21">
      <c r="I142" s="63" t="s">
        <v>349</v>
      </c>
      <c r="J142" s="58" t="s">
        <v>350</v>
      </c>
      <c r="K142" s="59" t="s">
        <v>364</v>
      </c>
    </row>
    <row r="143" spans="9:11" ht="21.6" thickBot="1">
      <c r="I143" s="64" t="s">
        <v>349</v>
      </c>
      <c r="J143" s="60" t="s">
        <v>351</v>
      </c>
      <c r="K143" s="61" t="s">
        <v>242</v>
      </c>
    </row>
    <row r="144" spans="9:11" ht="21">
      <c r="I144" s="62" t="s">
        <v>362</v>
      </c>
      <c r="J144" s="56" t="s">
        <v>365</v>
      </c>
      <c r="K144" s="57" t="s">
        <v>247</v>
      </c>
    </row>
    <row r="145" spans="9:11" ht="21">
      <c r="I145" s="63" t="s">
        <v>362</v>
      </c>
      <c r="J145" s="58" t="s">
        <v>366</v>
      </c>
      <c r="K145" s="59" t="s">
        <v>248</v>
      </c>
    </row>
    <row r="146" spans="9:11" ht="21">
      <c r="I146" s="63" t="s">
        <v>362</v>
      </c>
      <c r="J146" s="58" t="s">
        <v>367</v>
      </c>
      <c r="K146" s="59" t="s">
        <v>249</v>
      </c>
    </row>
    <row r="147" spans="9:11" ht="21">
      <c r="I147" s="63" t="s">
        <v>362</v>
      </c>
      <c r="J147" s="58" t="s">
        <v>368</v>
      </c>
      <c r="K147" s="59" t="s">
        <v>250</v>
      </c>
    </row>
    <row r="148" spans="9:11" ht="21">
      <c r="I148" s="63" t="s">
        <v>362</v>
      </c>
      <c r="J148" s="58" t="s">
        <v>369</v>
      </c>
      <c r="K148" s="59" t="s">
        <v>251</v>
      </c>
    </row>
    <row r="149" spans="9:11" ht="21">
      <c r="I149" s="63" t="s">
        <v>362</v>
      </c>
      <c r="J149" s="58" t="s">
        <v>370</v>
      </c>
      <c r="K149" s="59" t="s">
        <v>252</v>
      </c>
    </row>
    <row r="150" spans="9:11" ht="21">
      <c r="I150" s="63" t="s">
        <v>362</v>
      </c>
      <c r="J150" s="58" t="s">
        <v>371</v>
      </c>
      <c r="K150" s="59" t="s">
        <v>253</v>
      </c>
    </row>
    <row r="151" spans="9:11" ht="21">
      <c r="I151" s="63" t="s">
        <v>362</v>
      </c>
      <c r="J151" s="58" t="s">
        <v>372</v>
      </c>
      <c r="K151" s="59" t="s">
        <v>254</v>
      </c>
    </row>
    <row r="152" spans="9:11" ht="21">
      <c r="I152" s="63" t="s">
        <v>362</v>
      </c>
      <c r="J152" s="58" t="s">
        <v>373</v>
      </c>
      <c r="K152" s="59" t="s">
        <v>255</v>
      </c>
    </row>
    <row r="153" spans="9:11" ht="21">
      <c r="I153" s="63" t="s">
        <v>362</v>
      </c>
      <c r="J153" s="58" t="s">
        <v>374</v>
      </c>
      <c r="K153" s="59" t="s">
        <v>256</v>
      </c>
    </row>
    <row r="154" spans="9:11" ht="21">
      <c r="I154" s="63" t="s">
        <v>362</v>
      </c>
      <c r="J154" s="58" t="s">
        <v>375</v>
      </c>
      <c r="K154" s="59" t="s">
        <v>363</v>
      </c>
    </row>
    <row r="155" spans="9:11" ht="21.6" thickBot="1">
      <c r="I155" s="64" t="s">
        <v>362</v>
      </c>
      <c r="J155" s="60" t="s">
        <v>376</v>
      </c>
      <c r="K155" s="61" t="s">
        <v>257</v>
      </c>
    </row>
    <row r="156" spans="9:11" ht="21">
      <c r="I156" s="62" t="s">
        <v>377</v>
      </c>
      <c r="J156" s="56" t="s">
        <v>379</v>
      </c>
      <c r="K156" s="57" t="s">
        <v>260</v>
      </c>
    </row>
    <row r="157" spans="9:11" ht="21">
      <c r="I157" s="63" t="s">
        <v>377</v>
      </c>
      <c r="J157" s="58" t="s">
        <v>380</v>
      </c>
      <c r="K157" s="59" t="s">
        <v>261</v>
      </c>
    </row>
    <row r="158" spans="9:11" ht="21">
      <c r="I158" s="63" t="s">
        <v>377</v>
      </c>
      <c r="J158" s="58" t="s">
        <v>381</v>
      </c>
      <c r="K158" s="59" t="s">
        <v>262</v>
      </c>
    </row>
    <row r="159" spans="9:11" ht="21">
      <c r="I159" s="63" t="s">
        <v>377</v>
      </c>
      <c r="J159" s="58" t="s">
        <v>382</v>
      </c>
      <c r="K159" s="59" t="s">
        <v>263</v>
      </c>
    </row>
    <row r="160" spans="9:11" ht="21">
      <c r="I160" s="63" t="s">
        <v>377</v>
      </c>
      <c r="J160" s="58" t="s">
        <v>383</v>
      </c>
      <c r="K160" s="59" t="s">
        <v>264</v>
      </c>
    </row>
    <row r="161" spans="9:11" ht="21">
      <c r="I161" s="63" t="s">
        <v>377</v>
      </c>
      <c r="J161" s="58" t="s">
        <v>384</v>
      </c>
      <c r="K161" s="59" t="s">
        <v>265</v>
      </c>
    </row>
    <row r="162" spans="9:11" ht="21">
      <c r="I162" s="63" t="s">
        <v>377</v>
      </c>
      <c r="J162" s="58" t="s">
        <v>385</v>
      </c>
      <c r="K162" s="59" t="s">
        <v>266</v>
      </c>
    </row>
    <row r="163" spans="9:11" ht="21">
      <c r="I163" s="63" t="s">
        <v>377</v>
      </c>
      <c r="J163" s="58" t="s">
        <v>386</v>
      </c>
      <c r="K163" s="59" t="s">
        <v>267</v>
      </c>
    </row>
    <row r="164" spans="9:11" ht="21">
      <c r="I164" s="63" t="s">
        <v>377</v>
      </c>
      <c r="J164" s="58" t="s">
        <v>387</v>
      </c>
      <c r="K164" s="59" t="s">
        <v>268</v>
      </c>
    </row>
    <row r="165" spans="9:11" ht="21">
      <c r="I165" s="63" t="s">
        <v>377</v>
      </c>
      <c r="J165" s="58" t="s">
        <v>388</v>
      </c>
      <c r="K165" s="59" t="s">
        <v>269</v>
      </c>
    </row>
    <row r="166" spans="9:11" ht="21">
      <c r="I166" s="63" t="s">
        <v>377</v>
      </c>
      <c r="J166" s="58" t="s">
        <v>389</v>
      </c>
      <c r="K166" s="59" t="s">
        <v>378</v>
      </c>
    </row>
    <row r="167" spans="9:11" ht="21.6" thickBot="1">
      <c r="I167" s="63" t="s">
        <v>377</v>
      </c>
      <c r="J167" s="68" t="s">
        <v>390</v>
      </c>
      <c r="K167" s="69" t="s">
        <v>270</v>
      </c>
    </row>
    <row r="168" spans="9:11" ht="21">
      <c r="I168" s="62" t="s">
        <v>391</v>
      </c>
      <c r="J168" s="65" t="s">
        <v>393</v>
      </c>
      <c r="K168" s="57" t="s">
        <v>283</v>
      </c>
    </row>
    <row r="169" spans="9:11" ht="21">
      <c r="I169" s="63" t="s">
        <v>391</v>
      </c>
      <c r="J169" s="66" t="s">
        <v>394</v>
      </c>
      <c r="K169" s="59" t="s">
        <v>284</v>
      </c>
    </row>
    <row r="170" spans="9:11" ht="21">
      <c r="I170" s="63" t="s">
        <v>391</v>
      </c>
      <c r="J170" s="66" t="s">
        <v>395</v>
      </c>
      <c r="K170" s="59" t="s">
        <v>285</v>
      </c>
    </row>
    <row r="171" spans="9:11" ht="21">
      <c r="I171" s="63" t="s">
        <v>391</v>
      </c>
      <c r="J171" s="66" t="s">
        <v>396</v>
      </c>
      <c r="K171" s="59" t="s">
        <v>286</v>
      </c>
    </row>
    <row r="172" spans="9:11" ht="21">
      <c r="I172" s="63" t="s">
        <v>391</v>
      </c>
      <c r="J172" s="66" t="s">
        <v>397</v>
      </c>
      <c r="K172" s="59" t="s">
        <v>287</v>
      </c>
    </row>
    <row r="173" spans="9:11" ht="21">
      <c r="I173" s="63" t="s">
        <v>391</v>
      </c>
      <c r="J173" s="66" t="s">
        <v>398</v>
      </c>
      <c r="K173" s="59" t="s">
        <v>288</v>
      </c>
    </row>
    <row r="174" spans="9:11" ht="21">
      <c r="I174" s="63" t="s">
        <v>391</v>
      </c>
      <c r="J174" s="66" t="s">
        <v>399</v>
      </c>
      <c r="K174" s="59" t="s">
        <v>289</v>
      </c>
    </row>
    <row r="175" spans="9:11" ht="21">
      <c r="I175" s="63" t="s">
        <v>391</v>
      </c>
      <c r="J175" s="66" t="s">
        <v>400</v>
      </c>
      <c r="K175" s="59" t="s">
        <v>290</v>
      </c>
    </row>
    <row r="176" spans="9:11" ht="21">
      <c r="I176" s="63" t="s">
        <v>391</v>
      </c>
      <c r="J176" s="66" t="s">
        <v>401</v>
      </c>
      <c r="K176" s="59" t="s">
        <v>291</v>
      </c>
    </row>
    <row r="177" spans="9:11" ht="21">
      <c r="I177" s="63" t="s">
        <v>391</v>
      </c>
      <c r="J177" s="66" t="s">
        <v>402</v>
      </c>
      <c r="K177" s="59" t="s">
        <v>292</v>
      </c>
    </row>
    <row r="178" spans="9:11" ht="21">
      <c r="I178" s="63" t="s">
        <v>391</v>
      </c>
      <c r="J178" s="66" t="s">
        <v>403</v>
      </c>
      <c r="K178" s="59" t="s">
        <v>392</v>
      </c>
    </row>
    <row r="179" spans="9:11" ht="21.6" thickBot="1">
      <c r="I179" s="64" t="s">
        <v>391</v>
      </c>
      <c r="J179" s="67" t="s">
        <v>404</v>
      </c>
      <c r="K179" s="61" t="s">
        <v>293</v>
      </c>
    </row>
    <row r="180" spans="9:11" ht="21">
      <c r="I180" s="62" t="s">
        <v>405</v>
      </c>
      <c r="J180" s="65" t="s">
        <v>407</v>
      </c>
      <c r="K180" s="57" t="s">
        <v>307</v>
      </c>
    </row>
    <row r="181" spans="9:11" ht="21">
      <c r="I181" s="63" t="s">
        <v>405</v>
      </c>
      <c r="J181" s="66" t="s">
        <v>408</v>
      </c>
      <c r="K181" s="59" t="s">
        <v>308</v>
      </c>
    </row>
    <row r="182" spans="9:11" ht="21">
      <c r="I182" s="63" t="s">
        <v>405</v>
      </c>
      <c r="J182" s="66" t="s">
        <v>409</v>
      </c>
      <c r="K182" s="59" t="s">
        <v>309</v>
      </c>
    </row>
    <row r="183" spans="9:11" ht="21">
      <c r="I183" s="63" t="s">
        <v>405</v>
      </c>
      <c r="J183" s="66" t="s">
        <v>410</v>
      </c>
      <c r="K183" s="59" t="s">
        <v>310</v>
      </c>
    </row>
    <row r="184" spans="9:11" ht="21">
      <c r="I184" s="63" t="s">
        <v>405</v>
      </c>
      <c r="J184" s="66" t="s">
        <v>411</v>
      </c>
      <c r="K184" s="59" t="s">
        <v>311</v>
      </c>
    </row>
    <row r="185" spans="9:11" ht="21">
      <c r="I185" s="63" t="s">
        <v>405</v>
      </c>
      <c r="J185" s="66" t="s">
        <v>412</v>
      </c>
      <c r="K185" s="59" t="s">
        <v>312</v>
      </c>
    </row>
    <row r="186" spans="9:11" ht="21">
      <c r="I186" s="63" t="s">
        <v>405</v>
      </c>
      <c r="J186" s="66" t="s">
        <v>413</v>
      </c>
      <c r="K186" s="59" t="s">
        <v>313</v>
      </c>
    </row>
    <row r="187" spans="9:11" ht="21">
      <c r="I187" s="63" t="s">
        <v>405</v>
      </c>
      <c r="J187" s="66" t="s">
        <v>414</v>
      </c>
      <c r="K187" s="59" t="s">
        <v>314</v>
      </c>
    </row>
    <row r="188" spans="9:11" ht="21">
      <c r="I188" s="63" t="s">
        <v>405</v>
      </c>
      <c r="J188" s="66" t="s">
        <v>415</v>
      </c>
      <c r="K188" s="59" t="s">
        <v>315</v>
      </c>
    </row>
    <row r="189" spans="9:11" ht="21">
      <c r="I189" s="63" t="s">
        <v>405</v>
      </c>
      <c r="J189" s="66" t="s">
        <v>416</v>
      </c>
      <c r="K189" s="59" t="s">
        <v>316</v>
      </c>
    </row>
    <row r="190" spans="9:11" ht="21">
      <c r="I190" s="63" t="s">
        <v>405</v>
      </c>
      <c r="J190" s="66" t="s">
        <v>417</v>
      </c>
      <c r="K190" s="59" t="s">
        <v>406</v>
      </c>
    </row>
    <row r="191" spans="9:11" ht="21.6" thickBot="1">
      <c r="I191" s="64" t="s">
        <v>405</v>
      </c>
      <c r="J191" s="67" t="s">
        <v>418</v>
      </c>
      <c r="K191" s="61" t="s">
        <v>317</v>
      </c>
    </row>
    <row r="192" spans="9:11" ht="21">
      <c r="I192" s="62" t="s">
        <v>419</v>
      </c>
      <c r="J192" s="65" t="s">
        <v>420</v>
      </c>
      <c r="K192" s="57" t="s">
        <v>327</v>
      </c>
    </row>
    <row r="193" spans="9:11" ht="21">
      <c r="I193" s="63" t="s">
        <v>419</v>
      </c>
      <c r="J193" s="66" t="s">
        <v>421</v>
      </c>
      <c r="K193" s="59" t="s">
        <v>328</v>
      </c>
    </row>
    <row r="194" spans="9:11" ht="21">
      <c r="I194" s="63" t="s">
        <v>419</v>
      </c>
      <c r="J194" s="66" t="s">
        <v>422</v>
      </c>
      <c r="K194" s="59" t="s">
        <v>329</v>
      </c>
    </row>
    <row r="195" spans="9:11" ht="21">
      <c r="I195" s="63" t="s">
        <v>419</v>
      </c>
      <c r="J195" s="66" t="s">
        <v>423</v>
      </c>
      <c r="K195" s="59" t="s">
        <v>330</v>
      </c>
    </row>
    <row r="196" spans="9:11" ht="21">
      <c r="I196" s="63" t="s">
        <v>419</v>
      </c>
      <c r="J196" s="66" t="s">
        <v>424</v>
      </c>
      <c r="K196" s="59" t="s">
        <v>331</v>
      </c>
    </row>
    <row r="197" spans="9:11" ht="21">
      <c r="I197" s="63" t="s">
        <v>419</v>
      </c>
      <c r="J197" s="66" t="s">
        <v>425</v>
      </c>
      <c r="K197" s="59" t="s">
        <v>332</v>
      </c>
    </row>
    <row r="198" spans="9:11" ht="21">
      <c r="I198" s="63" t="s">
        <v>419</v>
      </c>
      <c r="J198" s="66" t="s">
        <v>426</v>
      </c>
      <c r="K198" s="59" t="s">
        <v>333</v>
      </c>
    </row>
    <row r="199" spans="9:11" ht="21">
      <c r="I199" s="63" t="s">
        <v>419</v>
      </c>
      <c r="J199" s="66" t="s">
        <v>427</v>
      </c>
      <c r="K199" s="59" t="s">
        <v>334</v>
      </c>
    </row>
    <row r="200" spans="9:11" ht="21">
      <c r="I200" s="63" t="s">
        <v>419</v>
      </c>
      <c r="J200" s="66" t="s">
        <v>428</v>
      </c>
      <c r="K200" s="59" t="s">
        <v>335</v>
      </c>
    </row>
    <row r="201" spans="9:11" ht="21">
      <c r="I201" s="63" t="s">
        <v>419</v>
      </c>
      <c r="J201" s="66" t="s">
        <v>429</v>
      </c>
      <c r="K201" s="59" t="s">
        <v>336</v>
      </c>
    </row>
    <row r="202" spans="9:11" ht="21">
      <c r="I202" s="63" t="s">
        <v>419</v>
      </c>
      <c r="J202" s="66" t="s">
        <v>430</v>
      </c>
      <c r="K202" s="59" t="s">
        <v>392</v>
      </c>
    </row>
    <row r="203" spans="9:11" ht="21.6" thickBot="1">
      <c r="I203" s="63" t="s">
        <v>419</v>
      </c>
      <c r="J203" s="67" t="s">
        <v>431</v>
      </c>
      <c r="K203" s="61" t="s">
        <v>337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32"/>
  <sheetViews>
    <sheetView view="pageLayout" topLeftCell="A22" zoomScaleNormal="100" workbookViewId="0">
      <selection activeCell="F9" sqref="F9:L9"/>
    </sheetView>
  </sheetViews>
  <sheetFormatPr defaultColWidth="9.109375" defaultRowHeight="21"/>
  <cols>
    <col min="1" max="1" width="2.88671875" style="104" customWidth="1"/>
    <col min="2" max="2" width="9.109375" style="104"/>
    <col min="3" max="6" width="6.6640625" style="104" customWidth="1"/>
    <col min="7" max="7" width="3.109375" style="104" customWidth="1"/>
    <col min="8" max="8" width="6.6640625" style="104" customWidth="1"/>
    <col min="9" max="9" width="2.6640625" style="104" customWidth="1"/>
    <col min="10" max="10" width="9" style="104" customWidth="1"/>
    <col min="11" max="11" width="9.88671875" style="104" customWidth="1"/>
    <col min="12" max="12" width="2.33203125" style="104" customWidth="1"/>
    <col min="13" max="13" width="9.33203125" style="104" customWidth="1"/>
    <col min="14" max="14" width="6.6640625" style="104" customWidth="1"/>
    <col min="15" max="567" width="0" style="104" hidden="1" customWidth="1"/>
    <col min="568" max="16384" width="9.109375" style="104"/>
  </cols>
  <sheetData>
    <row r="1" spans="2:14" ht="31.95" customHeight="1">
      <c r="B1" s="102"/>
      <c r="C1" s="103"/>
      <c r="D1" s="103"/>
      <c r="E1" s="103"/>
      <c r="F1" s="103"/>
      <c r="G1" s="103"/>
      <c r="H1" s="103"/>
      <c r="I1" s="103"/>
      <c r="J1" s="103"/>
      <c r="K1" s="132" t="s">
        <v>453</v>
      </c>
      <c r="L1" s="132"/>
      <c r="M1" s="132"/>
      <c r="N1" s="133"/>
    </row>
    <row r="2" spans="2:14" ht="25.8">
      <c r="B2" s="105"/>
      <c r="L2" s="153" t="s">
        <v>159</v>
      </c>
      <c r="M2" s="153"/>
      <c r="N2" s="42" t="s">
        <v>181</v>
      </c>
    </row>
    <row r="3" spans="2:14" ht="26.4" customHeight="1">
      <c r="B3" s="105"/>
      <c r="N3" s="106"/>
    </row>
    <row r="4" spans="2:14" ht="35.25" customHeight="1">
      <c r="B4" s="154" t="s">
        <v>194</v>
      </c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6"/>
    </row>
    <row r="5" spans="2:14" ht="30" customHeight="1">
      <c r="B5" s="161" t="s">
        <v>8</v>
      </c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3"/>
    </row>
    <row r="6" spans="2:14" ht="25.8">
      <c r="B6" s="164" t="s">
        <v>9</v>
      </c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6"/>
    </row>
    <row r="7" spans="2:14">
      <c r="B7" s="107"/>
      <c r="C7" s="175"/>
      <c r="D7" s="175"/>
      <c r="E7" s="175"/>
      <c r="F7" s="175"/>
      <c r="G7" s="175"/>
      <c r="H7" s="175"/>
      <c r="I7" s="108"/>
      <c r="J7" s="109" t="s">
        <v>164</v>
      </c>
      <c r="K7" s="97">
        <v>2568</v>
      </c>
      <c r="L7" s="110"/>
      <c r="M7" s="110" t="s">
        <v>163</v>
      </c>
      <c r="N7" s="98" t="s">
        <v>212</v>
      </c>
    </row>
    <row r="8" spans="2:14">
      <c r="B8" s="107"/>
      <c r="C8" s="152" t="s">
        <v>200</v>
      </c>
      <c r="D8" s="152"/>
      <c r="E8" s="134"/>
      <c r="F8" s="134"/>
      <c r="G8" s="134"/>
      <c r="H8" s="111" t="s">
        <v>201</v>
      </c>
      <c r="I8" s="135"/>
      <c r="J8" s="135"/>
      <c r="K8" s="135"/>
      <c r="L8" s="135"/>
      <c r="M8" s="135"/>
      <c r="N8" s="112"/>
    </row>
    <row r="9" spans="2:14">
      <c r="B9" s="107"/>
      <c r="C9" s="152" t="s">
        <v>199</v>
      </c>
      <c r="D9" s="152"/>
      <c r="E9" s="152"/>
      <c r="F9" s="150" t="s">
        <v>172</v>
      </c>
      <c r="G9" s="150"/>
      <c r="H9" s="150"/>
      <c r="I9" s="150"/>
      <c r="J9" s="150"/>
      <c r="K9" s="150"/>
      <c r="L9" s="150"/>
      <c r="M9" s="110"/>
      <c r="N9" s="112"/>
    </row>
    <row r="10" spans="2:14">
      <c r="B10" s="107"/>
      <c r="C10" s="110"/>
      <c r="D10" s="110"/>
      <c r="E10" s="152" t="s">
        <v>21</v>
      </c>
      <c r="F10" s="152"/>
      <c r="G10" s="110">
        <v>1</v>
      </c>
      <c r="H10" s="151" t="s">
        <v>465</v>
      </c>
      <c r="I10" s="151"/>
      <c r="J10" s="151"/>
      <c r="K10" s="151"/>
      <c r="L10" s="151"/>
      <c r="M10" s="110"/>
      <c r="N10" s="112"/>
    </row>
    <row r="11" spans="2:14">
      <c r="B11" s="107"/>
      <c r="C11" s="110"/>
      <c r="D11" s="110"/>
      <c r="E11" s="110"/>
      <c r="F11" s="110"/>
      <c r="G11" s="110">
        <v>2</v>
      </c>
      <c r="H11" s="151" t="s">
        <v>466</v>
      </c>
      <c r="I11" s="151"/>
      <c r="J11" s="151"/>
      <c r="K11" s="151"/>
      <c r="L11" s="151"/>
      <c r="M11" s="110"/>
      <c r="N11" s="112"/>
    </row>
    <row r="12" spans="2:14" ht="6" customHeight="1" thickBot="1">
      <c r="B12" s="105"/>
      <c r="N12" s="106"/>
    </row>
    <row r="13" spans="2:14" ht="21.6" thickBot="1">
      <c r="B13" s="113" t="s">
        <v>10</v>
      </c>
      <c r="C13" s="136" t="s">
        <v>195</v>
      </c>
      <c r="D13" s="137"/>
      <c r="E13" s="138"/>
      <c r="F13" s="145" t="s">
        <v>7</v>
      </c>
      <c r="G13" s="146"/>
      <c r="H13" s="146"/>
      <c r="I13" s="146"/>
      <c r="J13" s="146"/>
      <c r="K13" s="146"/>
      <c r="L13" s="147"/>
      <c r="M13" s="167" t="s">
        <v>0</v>
      </c>
      <c r="N13" s="168"/>
    </row>
    <row r="14" spans="2:14" ht="21.6" thickBot="1">
      <c r="B14" s="115" t="s">
        <v>11</v>
      </c>
      <c r="C14" s="139"/>
      <c r="D14" s="140"/>
      <c r="E14" s="141"/>
      <c r="F14" s="145" t="s">
        <v>196</v>
      </c>
      <c r="G14" s="146"/>
      <c r="H14" s="146"/>
      <c r="I14" s="146"/>
      <c r="J14" s="146"/>
      <c r="K14" s="146"/>
      <c r="L14" s="147"/>
      <c r="M14" s="169"/>
      <c r="N14" s="170"/>
    </row>
    <row r="15" spans="2:14" ht="21.6" thickBot="1">
      <c r="B15" s="114" t="s">
        <v>12</v>
      </c>
      <c r="C15" s="139"/>
      <c r="D15" s="140"/>
      <c r="E15" s="141"/>
      <c r="F15" s="145" t="s">
        <v>197</v>
      </c>
      <c r="G15" s="147"/>
      <c r="H15" s="145" t="s">
        <v>63</v>
      </c>
      <c r="I15" s="147"/>
      <c r="J15" s="116" t="s">
        <v>198</v>
      </c>
      <c r="K15" s="145" t="s">
        <v>67</v>
      </c>
      <c r="L15" s="147"/>
      <c r="M15" s="171"/>
      <c r="N15" s="172"/>
    </row>
    <row r="16" spans="2:14" ht="21.6" thickBot="1">
      <c r="B16" s="117">
        <f>IF(COUNTA(รายชื่อสมาชิก!D5:D29)=0,"",COUNTA(รายชื่อสมาชิก!D5:D29))</f>
        <v>13</v>
      </c>
      <c r="C16" s="142"/>
      <c r="D16" s="143"/>
      <c r="E16" s="144"/>
      <c r="F16" s="148">
        <f>สรุปผลการประเมินรวม!L30</f>
        <v>0</v>
      </c>
      <c r="G16" s="149"/>
      <c r="H16" s="148">
        <f>สรุปผลการประเมินรวม!M30</f>
        <v>0</v>
      </c>
      <c r="I16" s="149"/>
      <c r="J16" s="118">
        <f>สรุปผลการประเมินรวม!N30</f>
        <v>1</v>
      </c>
      <c r="K16" s="148">
        <f>สรุปผลการประเมินรวม!O30</f>
        <v>12</v>
      </c>
      <c r="L16" s="149"/>
      <c r="M16" s="173"/>
      <c r="N16" s="174"/>
    </row>
    <row r="17" spans="2:14" ht="7.5" customHeight="1">
      <c r="B17" s="105"/>
      <c r="N17" s="106"/>
    </row>
    <row r="18" spans="2:14" ht="6.75" customHeight="1">
      <c r="B18" s="105"/>
      <c r="N18" s="106"/>
    </row>
    <row r="19" spans="2:14" ht="19.95" customHeight="1">
      <c r="B19" s="105"/>
      <c r="E19" s="110" t="s">
        <v>13</v>
      </c>
      <c r="N19" s="106"/>
    </row>
    <row r="20" spans="2:14">
      <c r="B20" s="105"/>
      <c r="C20" s="104" t="s">
        <v>14</v>
      </c>
      <c r="N20" s="106"/>
    </row>
    <row r="21" spans="2:14">
      <c r="B21" s="105"/>
      <c r="C21" s="104" t="s">
        <v>14</v>
      </c>
      <c r="N21" s="106"/>
    </row>
    <row r="22" spans="2:14">
      <c r="B22" s="105"/>
      <c r="C22" s="104" t="s">
        <v>458</v>
      </c>
      <c r="N22" s="106"/>
    </row>
    <row r="23" spans="2:14">
      <c r="B23" s="105"/>
      <c r="N23" s="106"/>
    </row>
    <row r="24" spans="2:14" ht="26.25" customHeight="1">
      <c r="B24" s="107"/>
      <c r="D24" s="110" t="s">
        <v>15</v>
      </c>
      <c r="N24" s="106"/>
    </row>
    <row r="25" spans="2:14" ht="15.6" customHeight="1">
      <c r="B25" s="105"/>
      <c r="N25" s="106"/>
    </row>
    <row r="26" spans="2:14">
      <c r="B26" s="105"/>
      <c r="C26" s="119"/>
      <c r="E26" s="158" t="s">
        <v>20</v>
      </c>
      <c r="F26" s="158"/>
      <c r="G26" s="158"/>
      <c r="H26" s="158"/>
      <c r="I26" s="158"/>
      <c r="J26" s="158"/>
      <c r="K26" s="158"/>
      <c r="L26" s="158"/>
      <c r="M26" s="158"/>
      <c r="N26" s="106"/>
    </row>
    <row r="27" spans="2:14" ht="21.75" customHeight="1">
      <c r="B27" s="105"/>
      <c r="E27" s="160" t="s">
        <v>459</v>
      </c>
      <c r="F27" s="160"/>
      <c r="G27" s="160"/>
      <c r="H27" s="160"/>
      <c r="I27" s="160"/>
      <c r="J27" s="160"/>
      <c r="N27" s="106"/>
    </row>
    <row r="28" spans="2:14" ht="24.6" customHeight="1">
      <c r="B28" s="105"/>
      <c r="E28" s="119" t="s">
        <v>16</v>
      </c>
      <c r="F28" s="104" t="s">
        <v>17</v>
      </c>
      <c r="H28" s="119" t="s">
        <v>16</v>
      </c>
      <c r="I28" s="104" t="s">
        <v>18</v>
      </c>
      <c r="N28" s="106"/>
    </row>
    <row r="29" spans="2:14" ht="28.2" customHeight="1">
      <c r="B29" s="105"/>
      <c r="C29" s="119"/>
      <c r="E29" s="158" t="s">
        <v>193</v>
      </c>
      <c r="F29" s="158"/>
      <c r="G29" s="158"/>
      <c r="H29" s="158"/>
      <c r="I29" s="158"/>
      <c r="J29" s="158"/>
      <c r="N29" s="106"/>
    </row>
    <row r="30" spans="2:14">
      <c r="B30" s="105"/>
      <c r="E30" s="160" t="s">
        <v>454</v>
      </c>
      <c r="F30" s="160"/>
      <c r="G30" s="160"/>
      <c r="H30" s="160"/>
      <c r="I30" s="160"/>
      <c r="J30" s="160"/>
      <c r="N30" s="106"/>
    </row>
    <row r="31" spans="2:14">
      <c r="B31" s="105"/>
      <c r="D31" s="159" t="s">
        <v>457</v>
      </c>
      <c r="E31" s="159"/>
      <c r="F31" s="159"/>
      <c r="G31" s="159"/>
      <c r="H31" s="159"/>
      <c r="I31" s="159"/>
      <c r="J31" s="159"/>
      <c r="K31" s="159"/>
      <c r="L31" s="159"/>
      <c r="N31" s="106"/>
    </row>
    <row r="32" spans="2:14" ht="21.6" thickBot="1">
      <c r="B32" s="120"/>
      <c r="C32" s="121"/>
      <c r="D32" s="122"/>
      <c r="E32" s="157" t="s">
        <v>471</v>
      </c>
      <c r="F32" s="157"/>
      <c r="G32" s="157"/>
      <c r="H32" s="157"/>
      <c r="I32" s="157"/>
      <c r="J32" s="157"/>
      <c r="K32" s="122"/>
      <c r="L32" s="122"/>
      <c r="M32" s="122"/>
      <c r="N32" s="123"/>
    </row>
  </sheetData>
  <sheetProtection algorithmName="SHA-512" hashValue="26aNeqN+jP/EM98rafxOqnoeswqzOV7goi0fLvcBSNIAiuBuET5QAKn2an4dl/k17DIToHJjSW5JhFoIfolAVA==" saltValue="uMLMvx06SOkO7Bv9lnBDEA==" spinCount="100000" sheet="1" selectLockedCells="1"/>
  <mergeCells count="31">
    <mergeCell ref="L2:M2"/>
    <mergeCell ref="B4:N4"/>
    <mergeCell ref="E32:J32"/>
    <mergeCell ref="E29:J29"/>
    <mergeCell ref="E26:M26"/>
    <mergeCell ref="D31:L31"/>
    <mergeCell ref="E30:J30"/>
    <mergeCell ref="E27:J27"/>
    <mergeCell ref="B5:N5"/>
    <mergeCell ref="B6:N6"/>
    <mergeCell ref="C8:D8"/>
    <mergeCell ref="M13:N14"/>
    <mergeCell ref="M15:N16"/>
    <mergeCell ref="C7:H7"/>
    <mergeCell ref="C9:E9"/>
    <mergeCell ref="K1:N1"/>
    <mergeCell ref="E8:G8"/>
    <mergeCell ref="I8:M8"/>
    <mergeCell ref="C13:E16"/>
    <mergeCell ref="F13:L13"/>
    <mergeCell ref="F14:L14"/>
    <mergeCell ref="F15:G15"/>
    <mergeCell ref="H15:I15"/>
    <mergeCell ref="K15:L15"/>
    <mergeCell ref="F16:G16"/>
    <mergeCell ref="H16:I16"/>
    <mergeCell ref="K16:L16"/>
    <mergeCell ref="F9:L9"/>
    <mergeCell ref="H10:L10"/>
    <mergeCell ref="H11:L11"/>
    <mergeCell ref="E10:F10"/>
  </mergeCells>
  <pageMargins left="0.25" right="0.25" top="0.40625" bottom="0.48958333333333331" header="0.3" footer="0.3"/>
  <pageSetup paperSize="9" pageOrder="overThenDown" orientation="portrait" horizontalDpi="4294967293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100-000000000000}">
          <x14:formula1>
            <xm:f>รายการ!$K$38:$K$46</xm:f>
          </x14:formula1>
          <xm:sqref>F9:L9</xm:sqref>
        </x14:dataValidation>
        <x14:dataValidation type="list" allowBlank="1" showInputMessage="1" showErrorMessage="1" xr:uid="{00000000-0002-0000-0100-000001000000}">
          <x14:formula1>
            <xm:f>รายการ!$L$38:$L$52</xm:f>
          </x14:formula1>
          <xm:sqref>H10:L11</xm:sqref>
        </x14:dataValidation>
        <x14:dataValidation type="list" allowBlank="1" showInputMessage="1" showErrorMessage="1" xr:uid="{00000000-0002-0000-0100-000002000000}">
          <x14:formula1>
            <xm:f>รายการ!$L$53:$L$61</xm:f>
          </x14:formula1>
          <xm:sqref>N2</xm:sqref>
        </x14:dataValidation>
        <x14:dataValidation type="list" allowBlank="1" showInputMessage="1" showErrorMessage="1" xr:uid="{00000000-0002-0000-0100-000003000000}">
          <x14:formula1>
            <xm:f>รายการ!$K$47:$K$56</xm:f>
          </x14:formula1>
          <xm:sqref>C7:H7</xm:sqref>
        </x14:dataValidation>
        <x14:dataValidation type="list" allowBlank="1" showInputMessage="1" showErrorMessage="1" xr:uid="{00000000-0002-0000-0100-000004000000}">
          <x14:formula1>
            <xm:f>รายการ!$K$57:$K$59</xm:f>
          </x14:formula1>
          <xm:sqref>N7</xm:sqref>
        </x14:dataValidation>
        <x14:dataValidation type="list" allowBlank="1" showInputMessage="1" showErrorMessage="1" xr:uid="{00000000-0002-0000-0100-000005000000}">
          <x14:formula1>
            <xm:f>รายการ!$J$60:$J$71</xm:f>
          </x14:formula1>
          <xm:sqref>E8:G8</xm:sqref>
        </x14:dataValidation>
        <x14:dataValidation type="list" allowBlank="1" showInputMessage="1" showErrorMessage="1" xr:uid="{00000000-0002-0000-0100-000006000000}">
          <x14:formula1>
            <xm:f>รายการ!$K$60:$K$71</xm:f>
          </x14:formula1>
          <xm:sqref>I8:M8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5"/>
  <sheetViews>
    <sheetView view="pageLayout" topLeftCell="A31" zoomScaleNormal="96" workbookViewId="0">
      <selection activeCell="D8" sqref="D8"/>
    </sheetView>
  </sheetViews>
  <sheetFormatPr defaultColWidth="9" defaultRowHeight="24.6"/>
  <cols>
    <col min="1" max="1" width="7" style="11" customWidth="1"/>
    <col min="2" max="2" width="11" style="11" customWidth="1"/>
    <col min="3" max="3" width="9.6640625" style="11" customWidth="1"/>
    <col min="4" max="4" width="36.109375" style="11" customWidth="1"/>
    <col min="5" max="5" width="21.33203125" style="11" customWidth="1"/>
    <col min="6" max="16384" width="9" style="11"/>
  </cols>
  <sheetData>
    <row r="1" spans="1:5" ht="25.2" thickBot="1">
      <c r="A1" s="10"/>
      <c r="B1" s="10"/>
      <c r="C1" s="10"/>
      <c r="D1" s="10"/>
      <c r="E1" s="10"/>
    </row>
    <row r="2" spans="1:5" ht="25.2" thickBot="1">
      <c r="A2" s="176" t="s">
        <v>158</v>
      </c>
      <c r="B2" s="177"/>
      <c r="C2" s="177"/>
      <c r="D2" s="177"/>
      <c r="E2" s="178"/>
    </row>
    <row r="3" spans="1:5" ht="12" customHeight="1" thickBot="1">
      <c r="A3" s="15"/>
      <c r="B3" s="16"/>
      <c r="C3" s="16"/>
      <c r="D3" s="16"/>
      <c r="E3" s="17"/>
    </row>
    <row r="4" spans="1:5">
      <c r="A4" s="35" t="s">
        <v>1</v>
      </c>
      <c r="B4" s="36" t="s">
        <v>2</v>
      </c>
      <c r="C4" s="37" t="s">
        <v>3</v>
      </c>
      <c r="D4" s="38" t="s">
        <v>4</v>
      </c>
      <c r="E4" s="39" t="s">
        <v>0</v>
      </c>
    </row>
    <row r="5" spans="1:5" ht="21" customHeight="1">
      <c r="A5" s="29">
        <f>IF(D5="","",1)</f>
        <v>1</v>
      </c>
      <c r="B5" s="31" t="str">
        <f>IF(ปก!N2="","",ปก!N2&amp; "  " )</f>
        <v xml:space="preserve">ม.2  </v>
      </c>
      <c r="C5" s="33">
        <f>IF(D5="","",1)</f>
        <v>1</v>
      </c>
      <c r="D5" s="99" t="s">
        <v>472</v>
      </c>
      <c r="E5" s="40"/>
    </row>
    <row r="6" spans="1:5" ht="21" customHeight="1">
      <c r="A6" s="29">
        <f>IF(D6="","",IF(A5="","",A5+1))</f>
        <v>2</v>
      </c>
      <c r="B6" s="31" t="str">
        <f>IF(D6="","",IF(A6="","",ปก!$N$2&amp; "  "))</f>
        <v xml:space="preserve">ม.2  </v>
      </c>
      <c r="C6" s="33">
        <f>IF(D6="","",IF(A5="","",A5+1))</f>
        <v>2</v>
      </c>
      <c r="D6" s="99" t="s">
        <v>473</v>
      </c>
      <c r="E6" s="40"/>
    </row>
    <row r="7" spans="1:5" ht="21" customHeight="1">
      <c r="A7" s="29">
        <f t="shared" ref="A7:A29" si="0">IF(D7="","",IF(A6="","",A6+1))</f>
        <v>3</v>
      </c>
      <c r="B7" s="31" t="str">
        <f>IF(D7="","",IF(A7="","",ปก!$N$2&amp; "  "))</f>
        <v xml:space="preserve">ม.2  </v>
      </c>
      <c r="C7" s="33">
        <f t="shared" ref="C7:C29" si="1">IF(D7="","",IF(A6="","",A6+1))</f>
        <v>3</v>
      </c>
      <c r="D7" s="99" t="s">
        <v>474</v>
      </c>
      <c r="E7" s="40"/>
    </row>
    <row r="8" spans="1:5" ht="21" customHeight="1">
      <c r="A8" s="29">
        <f t="shared" si="0"/>
        <v>4</v>
      </c>
      <c r="B8" s="31" t="str">
        <f>IF(D8="","",IF(A8="","",ปก!$N$2&amp; "  "))</f>
        <v xml:space="preserve">ม.2  </v>
      </c>
      <c r="C8" s="33">
        <f t="shared" si="1"/>
        <v>4</v>
      </c>
      <c r="D8" s="99" t="s">
        <v>475</v>
      </c>
      <c r="E8" s="40"/>
    </row>
    <row r="9" spans="1:5" ht="21" customHeight="1">
      <c r="A9" s="29">
        <f t="shared" si="0"/>
        <v>5</v>
      </c>
      <c r="B9" s="31" t="str">
        <f>IF(D9="","",IF(A9="","",ปก!$N$2&amp; "  "))</f>
        <v xml:space="preserve">ม.2  </v>
      </c>
      <c r="C9" s="33">
        <f t="shared" si="1"/>
        <v>5</v>
      </c>
      <c r="D9" s="99" t="s">
        <v>476</v>
      </c>
      <c r="E9" s="40"/>
    </row>
    <row r="10" spans="1:5" ht="21" customHeight="1">
      <c r="A10" s="29">
        <f t="shared" si="0"/>
        <v>6</v>
      </c>
      <c r="B10" s="31" t="str">
        <f>IF(D10="","",IF(A10="","",ปก!$N$2&amp; "  "))</f>
        <v xml:space="preserve">ม.2  </v>
      </c>
      <c r="C10" s="33">
        <f t="shared" si="1"/>
        <v>6</v>
      </c>
      <c r="D10" s="99" t="s">
        <v>477</v>
      </c>
      <c r="E10" s="40"/>
    </row>
    <row r="11" spans="1:5" ht="21" customHeight="1">
      <c r="A11" s="29">
        <f t="shared" si="0"/>
        <v>7</v>
      </c>
      <c r="B11" s="31" t="str">
        <f>IF(D11="","",IF(A11="","",ปก!$N$2&amp; "  "))</f>
        <v xml:space="preserve">ม.2  </v>
      </c>
      <c r="C11" s="33">
        <f t="shared" si="1"/>
        <v>7</v>
      </c>
      <c r="D11" s="99" t="s">
        <v>478</v>
      </c>
      <c r="E11" s="40"/>
    </row>
    <row r="12" spans="1:5" ht="21" customHeight="1">
      <c r="A12" s="29">
        <f t="shared" si="0"/>
        <v>8</v>
      </c>
      <c r="B12" s="31" t="str">
        <f>IF(D12="","",IF(A12="","",ปก!$N$2&amp; "  "))</f>
        <v xml:space="preserve">ม.2  </v>
      </c>
      <c r="C12" s="33">
        <f t="shared" si="1"/>
        <v>8</v>
      </c>
      <c r="D12" s="99" t="s">
        <v>479</v>
      </c>
      <c r="E12" s="40"/>
    </row>
    <row r="13" spans="1:5" ht="21" customHeight="1">
      <c r="A13" s="29">
        <f t="shared" si="0"/>
        <v>9</v>
      </c>
      <c r="B13" s="31" t="str">
        <f>IF(D13="","",IF(A13="","",ปก!$N$2&amp; "  "))</f>
        <v xml:space="preserve">ม.2  </v>
      </c>
      <c r="C13" s="33">
        <f t="shared" si="1"/>
        <v>9</v>
      </c>
      <c r="D13" s="99" t="s">
        <v>480</v>
      </c>
      <c r="E13" s="40"/>
    </row>
    <row r="14" spans="1:5" ht="21" customHeight="1">
      <c r="A14" s="29">
        <f t="shared" si="0"/>
        <v>10</v>
      </c>
      <c r="B14" s="31" t="str">
        <f>IF(D14="","",IF(A14="","",ปก!$N$2&amp; "  "))</f>
        <v xml:space="preserve">ม.2  </v>
      </c>
      <c r="C14" s="33">
        <f t="shared" si="1"/>
        <v>10</v>
      </c>
      <c r="D14" s="99" t="s">
        <v>481</v>
      </c>
      <c r="E14" s="40"/>
    </row>
    <row r="15" spans="1:5" ht="21" customHeight="1">
      <c r="A15" s="29">
        <f t="shared" si="0"/>
        <v>11</v>
      </c>
      <c r="B15" s="31" t="str">
        <f>IF(D15="","",IF(A15="","",ปก!$N$2&amp; "  "))</f>
        <v xml:space="preserve">ม.2  </v>
      </c>
      <c r="C15" s="33">
        <f t="shared" si="1"/>
        <v>11</v>
      </c>
      <c r="D15" s="99" t="s">
        <v>482</v>
      </c>
      <c r="E15" s="40"/>
    </row>
    <row r="16" spans="1:5" ht="21" customHeight="1">
      <c r="A16" s="29">
        <f t="shared" si="0"/>
        <v>12</v>
      </c>
      <c r="B16" s="31" t="str">
        <f>IF(D16="","",IF(A16="","",ปก!$N$2&amp; "  "))</f>
        <v xml:space="preserve">ม.2  </v>
      </c>
      <c r="C16" s="33">
        <f t="shared" si="1"/>
        <v>12</v>
      </c>
      <c r="D16" s="99" t="s">
        <v>483</v>
      </c>
      <c r="E16" s="40"/>
    </row>
    <row r="17" spans="1:5" ht="21" customHeight="1">
      <c r="A17" s="29">
        <f t="shared" si="0"/>
        <v>13</v>
      </c>
      <c r="B17" s="31" t="str">
        <f>IF(D17="","",IF(A17="","",ปก!$N$2&amp; "  "))</f>
        <v xml:space="preserve">ม.2  </v>
      </c>
      <c r="C17" s="33">
        <f t="shared" si="1"/>
        <v>13</v>
      </c>
      <c r="D17" s="99" t="s">
        <v>484</v>
      </c>
      <c r="E17" s="40"/>
    </row>
    <row r="18" spans="1:5" ht="21" customHeight="1">
      <c r="A18" s="29" t="str">
        <f t="shared" si="0"/>
        <v/>
      </c>
      <c r="B18" s="31" t="str">
        <f>IF(D18="","",IF(A18="","",ปก!$N$2&amp; "  "))</f>
        <v/>
      </c>
      <c r="C18" s="33" t="str">
        <f t="shared" si="1"/>
        <v/>
      </c>
      <c r="D18" s="99"/>
      <c r="E18" s="40"/>
    </row>
    <row r="19" spans="1:5" ht="21" customHeight="1">
      <c r="A19" s="29" t="str">
        <f t="shared" si="0"/>
        <v/>
      </c>
      <c r="B19" s="31" t="str">
        <f>IF(D19="","",IF(A19="","",ปก!$N$2&amp; "  "))</f>
        <v/>
      </c>
      <c r="C19" s="33" t="str">
        <f t="shared" si="1"/>
        <v/>
      </c>
      <c r="D19" s="101"/>
      <c r="E19" s="40"/>
    </row>
    <row r="20" spans="1:5" ht="21" customHeight="1">
      <c r="A20" s="29" t="str">
        <f t="shared" si="0"/>
        <v/>
      </c>
      <c r="B20" s="31" t="str">
        <f>IF(D20="","",IF(A20="","",ปก!$N$2&amp; "  "))</f>
        <v/>
      </c>
      <c r="C20" s="33" t="str">
        <f t="shared" si="1"/>
        <v/>
      </c>
      <c r="D20" s="101"/>
      <c r="E20" s="40"/>
    </row>
    <row r="21" spans="1:5" ht="21" customHeight="1">
      <c r="A21" s="29" t="str">
        <f t="shared" si="0"/>
        <v/>
      </c>
      <c r="B21" s="31" t="str">
        <f>IF(D21="","",IF(A21="","",ปก!$N$2&amp; "  "))</f>
        <v/>
      </c>
      <c r="C21" s="33" t="str">
        <f t="shared" si="1"/>
        <v/>
      </c>
      <c r="D21" s="101"/>
      <c r="E21" s="40"/>
    </row>
    <row r="22" spans="1:5" ht="21" customHeight="1">
      <c r="A22" s="29" t="str">
        <f t="shared" si="0"/>
        <v/>
      </c>
      <c r="B22" s="31" t="str">
        <f>IF(D22="","",IF(A22="","",ปก!$N$2&amp; "  "))</f>
        <v/>
      </c>
      <c r="C22" s="33" t="str">
        <f t="shared" si="1"/>
        <v/>
      </c>
      <c r="D22" s="101"/>
      <c r="E22" s="40"/>
    </row>
    <row r="23" spans="1:5" ht="21" customHeight="1">
      <c r="A23" s="29" t="str">
        <f t="shared" si="0"/>
        <v/>
      </c>
      <c r="B23" s="31" t="str">
        <f>IF(D23="","",IF(A23="","",ปก!$N$2&amp; "  "))</f>
        <v/>
      </c>
      <c r="C23" s="33" t="str">
        <f t="shared" si="1"/>
        <v/>
      </c>
      <c r="D23" s="100"/>
      <c r="E23" s="40"/>
    </row>
    <row r="24" spans="1:5" ht="21" customHeight="1">
      <c r="A24" s="29" t="str">
        <f t="shared" si="0"/>
        <v/>
      </c>
      <c r="B24" s="31" t="str">
        <f>IF(D24="","",IF(A24="","",ปก!$N$2&amp; "  "))</f>
        <v/>
      </c>
      <c r="C24" s="33" t="str">
        <f t="shared" si="1"/>
        <v/>
      </c>
      <c r="D24" s="100"/>
      <c r="E24" s="40"/>
    </row>
    <row r="25" spans="1:5" ht="21" customHeight="1">
      <c r="A25" s="29" t="str">
        <f t="shared" si="0"/>
        <v/>
      </c>
      <c r="B25" s="31" t="str">
        <f>IF(D25="","",IF(A25="","",ปก!$N$2&amp; "  "))</f>
        <v/>
      </c>
      <c r="C25" s="33" t="str">
        <f t="shared" si="1"/>
        <v/>
      </c>
      <c r="D25" s="1"/>
      <c r="E25" s="40"/>
    </row>
    <row r="26" spans="1:5" ht="21" customHeight="1">
      <c r="A26" s="29" t="str">
        <f t="shared" si="0"/>
        <v/>
      </c>
      <c r="B26" s="31" t="str">
        <f>IF(D26="","",IF(A26="","",ปก!$N$2&amp; "  "))</f>
        <v/>
      </c>
      <c r="C26" s="33" t="str">
        <f>IF(D26="","",IF(A25="","",A25+1))</f>
        <v/>
      </c>
      <c r="D26" s="1"/>
      <c r="E26" s="40"/>
    </row>
    <row r="27" spans="1:5" ht="21" customHeight="1">
      <c r="A27" s="29" t="str">
        <f t="shared" si="0"/>
        <v/>
      </c>
      <c r="B27" s="31" t="str">
        <f>IF(D27="","",IF(A27="","",ปก!$N$2&amp; "  "))</f>
        <v/>
      </c>
      <c r="C27" s="33" t="str">
        <f t="shared" si="1"/>
        <v/>
      </c>
      <c r="D27" s="2"/>
      <c r="E27" s="40"/>
    </row>
    <row r="28" spans="1:5" ht="21" customHeight="1">
      <c r="A28" s="29" t="str">
        <f t="shared" si="0"/>
        <v/>
      </c>
      <c r="B28" s="31" t="str">
        <f>IF(D28="","",IF(A28="","",ปก!$N$2&amp; "  "))</f>
        <v/>
      </c>
      <c r="C28" s="33" t="str">
        <f t="shared" si="1"/>
        <v/>
      </c>
      <c r="D28" s="2"/>
      <c r="E28" s="40"/>
    </row>
    <row r="29" spans="1:5" ht="21" customHeight="1" thickBot="1">
      <c r="A29" s="30" t="str">
        <f t="shared" si="0"/>
        <v/>
      </c>
      <c r="B29" s="32" t="str">
        <f>IF(D29="","",IF(A29="","",ปก!$N$2&amp; "  "))</f>
        <v/>
      </c>
      <c r="C29" s="34" t="str">
        <f t="shared" si="1"/>
        <v/>
      </c>
      <c r="D29" s="18"/>
      <c r="E29" s="41"/>
    </row>
    <row r="30" spans="1:5" ht="25.2" thickBot="1"/>
    <row r="31" spans="1:5">
      <c r="A31" s="19"/>
      <c r="B31" s="20"/>
      <c r="C31" s="21" t="s">
        <v>22</v>
      </c>
      <c r="D31" s="22"/>
      <c r="E31" s="23" t="s">
        <v>162</v>
      </c>
    </row>
    <row r="32" spans="1:5">
      <c r="A32" s="24"/>
      <c r="D32" s="78" t="str">
        <f>IF(ปก!H10="","","( " &amp; ปก!H10 &amp; " )")</f>
        <v>( นางสาวพิชามญชุ์ กะรัตน์ )</v>
      </c>
      <c r="E32" s="25"/>
    </row>
    <row r="33" spans="1:5" ht="12" customHeight="1">
      <c r="A33" s="24"/>
      <c r="E33" s="25"/>
    </row>
    <row r="34" spans="1:5">
      <c r="A34" s="24"/>
      <c r="C34" s="13" t="s">
        <v>22</v>
      </c>
      <c r="D34" s="12"/>
      <c r="E34" s="25" t="s">
        <v>162</v>
      </c>
    </row>
    <row r="35" spans="1:5" ht="25.2" thickBot="1">
      <c r="A35" s="26"/>
      <c r="B35" s="27"/>
      <c r="C35" s="27"/>
      <c r="D35" s="14" t="str">
        <f>IF(ปก!H11="","","( " &amp; ปก!H11 &amp; " )")</f>
        <v>( นางสาวพิชชาพร อุ่นผาง )</v>
      </c>
      <c r="E35" s="28"/>
    </row>
  </sheetData>
  <sheetProtection algorithmName="SHA-512" hashValue="n1+EjrC9vwAbrzwlC7EOr3xbdf0ZdTKEcu5llm5H7a91uMYZl7MTewgCOTEC+j6m6rvH5ZTgb7Z1k1XsSKI90A==" saltValue="mEgByF0x+yvBwh8GOXv4Dw==" spinCount="100000" sheet="1" objects="1" scenarios="1"/>
  <mergeCells count="1">
    <mergeCell ref="A2:E2"/>
  </mergeCells>
  <pageMargins left="0.62992125984251968" right="0.23622047244094491" top="0.74803149606299213" bottom="0.46875" header="0.31496062992125984" footer="0.31496062992125984"/>
  <pageSetup paperSize="9" orientation="portrait" horizontalDpi="4294967293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28"/>
  <sheetViews>
    <sheetView view="pageLayout" topLeftCell="A10" zoomScaleNormal="100" workbookViewId="0">
      <selection activeCell="D3" sqref="D3:W28"/>
    </sheetView>
  </sheetViews>
  <sheetFormatPr defaultColWidth="9.109375" defaultRowHeight="21"/>
  <cols>
    <col min="1" max="1" width="4.6640625" style="70" customWidth="1"/>
    <col min="2" max="2" width="12.6640625" style="70" customWidth="1"/>
    <col min="3" max="3" width="10.88671875" style="70" customWidth="1"/>
    <col min="4" max="23" width="3" style="70" customWidth="1"/>
    <col min="24" max="24" width="7" style="70" customWidth="1"/>
    <col min="25" max="16384" width="9.109375" style="70"/>
  </cols>
  <sheetData>
    <row r="1" spans="1:24">
      <c r="A1" s="124"/>
      <c r="B1" s="195" t="s">
        <v>440</v>
      </c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79" t="str">
        <f>IF(ปก!$C$7="","",(ปก!C7))</f>
        <v/>
      </c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</row>
    <row r="2" spans="1:24" ht="21.6" thickBot="1">
      <c r="A2" s="180" t="s">
        <v>442</v>
      </c>
      <c r="B2" s="180"/>
      <c r="C2" s="125" t="s">
        <v>21</v>
      </c>
      <c r="D2" s="180" t="str">
        <f>ปก!H10</f>
        <v>นางสาวพิชามญชุ์ กะรัตน์</v>
      </c>
      <c r="E2" s="180"/>
      <c r="F2" s="180"/>
      <c r="G2" s="180"/>
      <c r="H2" s="180"/>
      <c r="I2" s="180"/>
      <c r="J2" s="180"/>
      <c r="K2" s="180"/>
      <c r="L2" s="180" t="str">
        <f>ปก!H11</f>
        <v>นางสาวพิชชาพร อุ่นผาง</v>
      </c>
      <c r="M2" s="180"/>
      <c r="N2" s="180"/>
      <c r="O2" s="180"/>
      <c r="P2" s="180"/>
      <c r="Q2" s="180"/>
      <c r="R2" s="180"/>
      <c r="S2" s="180"/>
      <c r="T2" s="180" t="str">
        <f>ปก!F9</f>
        <v>ชั้นมัธยมศึกษาปีที่ 2</v>
      </c>
      <c r="U2" s="180"/>
      <c r="V2" s="180"/>
      <c r="W2" s="180"/>
      <c r="X2" s="180"/>
    </row>
    <row r="3" spans="1:24" ht="21.6" thickBot="1">
      <c r="A3" s="193" t="s">
        <v>1</v>
      </c>
      <c r="B3" s="189" t="s">
        <v>432</v>
      </c>
      <c r="C3" s="190"/>
      <c r="D3" s="181" t="s">
        <v>433</v>
      </c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3"/>
      <c r="X3" s="184" t="s">
        <v>434</v>
      </c>
    </row>
    <row r="4" spans="1:24" ht="95.25" customHeight="1" thickBot="1">
      <c r="A4" s="194"/>
      <c r="B4" s="191"/>
      <c r="C4" s="192"/>
      <c r="D4" s="186" t="s">
        <v>435</v>
      </c>
      <c r="E4" s="187"/>
      <c r="F4" s="187"/>
      <c r="G4" s="188"/>
      <c r="H4" s="186" t="s">
        <v>436</v>
      </c>
      <c r="I4" s="187"/>
      <c r="J4" s="187"/>
      <c r="K4" s="188"/>
      <c r="L4" s="186" t="s">
        <v>437</v>
      </c>
      <c r="M4" s="187"/>
      <c r="N4" s="187"/>
      <c r="O4" s="188"/>
      <c r="P4" s="186" t="s">
        <v>438</v>
      </c>
      <c r="Q4" s="187"/>
      <c r="R4" s="187"/>
      <c r="S4" s="188"/>
      <c r="T4" s="186" t="s">
        <v>439</v>
      </c>
      <c r="U4" s="187"/>
      <c r="V4" s="187"/>
      <c r="W4" s="188"/>
      <c r="X4" s="185"/>
    </row>
    <row r="5" spans="1:24" ht="21.6" thickBot="1">
      <c r="A5" s="194"/>
      <c r="B5" s="191"/>
      <c r="C5" s="192"/>
      <c r="D5" s="181">
        <v>20</v>
      </c>
      <c r="E5" s="182"/>
      <c r="F5" s="182"/>
      <c r="G5" s="183"/>
      <c r="H5" s="181">
        <v>20</v>
      </c>
      <c r="I5" s="182"/>
      <c r="J5" s="182"/>
      <c r="K5" s="183"/>
      <c r="L5" s="181">
        <v>20</v>
      </c>
      <c r="M5" s="182"/>
      <c r="N5" s="182"/>
      <c r="O5" s="183"/>
      <c r="P5" s="181">
        <v>20</v>
      </c>
      <c r="Q5" s="182"/>
      <c r="R5" s="182"/>
      <c r="S5" s="183"/>
      <c r="T5" s="181">
        <v>20</v>
      </c>
      <c r="U5" s="182"/>
      <c r="V5" s="182"/>
      <c r="W5" s="183"/>
      <c r="X5" s="75">
        <v>100</v>
      </c>
    </row>
    <row r="6" spans="1:24">
      <c r="A6" s="72" t="str">
        <f>IF(รายชื่อสมาชิก!A5="","",รายชื่อสมาชิก!A5&amp; "  " )</f>
        <v xml:space="preserve">1  </v>
      </c>
      <c r="B6" s="196" t="str">
        <f>IF(รายชื่อสมาชิก!D5="","",รายชื่อสมาชิก!D5&amp; "  " )</f>
        <v xml:space="preserve">เด็กชายดนุสรณ์  คณานิตย์  </v>
      </c>
      <c r="C6" s="197"/>
      <c r="D6" s="198">
        <v>10</v>
      </c>
      <c r="E6" s="199"/>
      <c r="F6" s="199"/>
      <c r="G6" s="200"/>
      <c r="H6" s="198">
        <v>11</v>
      </c>
      <c r="I6" s="199"/>
      <c r="J6" s="199"/>
      <c r="K6" s="200"/>
      <c r="L6" s="198">
        <v>11</v>
      </c>
      <c r="M6" s="199"/>
      <c r="N6" s="199"/>
      <c r="O6" s="200"/>
      <c r="P6" s="198">
        <v>11</v>
      </c>
      <c r="Q6" s="199"/>
      <c r="R6" s="199"/>
      <c r="S6" s="200"/>
      <c r="T6" s="198">
        <v>20</v>
      </c>
      <c r="U6" s="199"/>
      <c r="V6" s="199"/>
      <c r="W6" s="200"/>
      <c r="X6" s="126">
        <f>IF($B6="","",(SUM(D6:W6)))</f>
        <v>63</v>
      </c>
    </row>
    <row r="7" spans="1:24">
      <c r="A7" s="73" t="str">
        <f>IF(รายชื่อสมาชิก!A6="","",รายชื่อสมาชิก!A6&amp; "  " )</f>
        <v xml:space="preserve">2  </v>
      </c>
      <c r="B7" s="201" t="str">
        <f>IF(รายชื่อสมาชิก!D6="","",รายชื่อสมาชิก!D6&amp; "  " )</f>
        <v xml:space="preserve">เด็กชายภาคิน  ทับทอง  </v>
      </c>
      <c r="C7" s="202"/>
      <c r="D7" s="203"/>
      <c r="E7" s="204"/>
      <c r="F7" s="204"/>
      <c r="G7" s="205"/>
      <c r="H7" s="203"/>
      <c r="I7" s="204"/>
      <c r="J7" s="204"/>
      <c r="K7" s="205"/>
      <c r="L7" s="203"/>
      <c r="M7" s="204"/>
      <c r="N7" s="204"/>
      <c r="O7" s="205"/>
      <c r="P7" s="203"/>
      <c r="Q7" s="204"/>
      <c r="R7" s="204"/>
      <c r="S7" s="205"/>
      <c r="T7" s="203"/>
      <c r="U7" s="204"/>
      <c r="V7" s="204"/>
      <c r="W7" s="205"/>
      <c r="X7" s="76">
        <f>IF($B7="","",(SUM(D7:W7)))</f>
        <v>0</v>
      </c>
    </row>
    <row r="8" spans="1:24">
      <c r="A8" s="73" t="str">
        <f>IF(รายชื่อสมาชิก!A7="","",รายชื่อสมาชิก!A7&amp; "  " )</f>
        <v xml:space="preserve">3  </v>
      </c>
      <c r="B8" s="201" t="str">
        <f>IF(รายชื่อสมาชิก!D7="","",รายชื่อสมาชิก!D7&amp; "  " )</f>
        <v xml:space="preserve">เด็กชายภานุภัทร อ่อนศรี  </v>
      </c>
      <c r="C8" s="202"/>
      <c r="D8" s="203"/>
      <c r="E8" s="204"/>
      <c r="F8" s="204"/>
      <c r="G8" s="205"/>
      <c r="H8" s="203"/>
      <c r="I8" s="204"/>
      <c r="J8" s="204"/>
      <c r="K8" s="205"/>
      <c r="L8" s="203"/>
      <c r="M8" s="204"/>
      <c r="N8" s="204"/>
      <c r="O8" s="205"/>
      <c r="P8" s="203"/>
      <c r="Q8" s="204"/>
      <c r="R8" s="204"/>
      <c r="S8" s="205"/>
      <c r="T8" s="203"/>
      <c r="U8" s="204"/>
      <c r="V8" s="204"/>
      <c r="W8" s="205"/>
      <c r="X8" s="76">
        <f t="shared" ref="X8:X28" si="0">IF($B8="","",(SUM(D8:W8)))</f>
        <v>0</v>
      </c>
    </row>
    <row r="9" spans="1:24">
      <c r="A9" s="73" t="str">
        <f>IF(รายชื่อสมาชิก!A8="","",รายชื่อสมาชิก!A8&amp; "  " )</f>
        <v xml:space="preserve">4  </v>
      </c>
      <c r="B9" s="201" t="str">
        <f>IF(รายชื่อสมาชิก!D8="","",รายชื่อสมาชิก!D8&amp; "  " )</f>
        <v xml:space="preserve">เด็กชายอภินันท์ มหาดไทย  </v>
      </c>
      <c r="C9" s="202"/>
      <c r="D9" s="203"/>
      <c r="E9" s="204"/>
      <c r="F9" s="204"/>
      <c r="G9" s="205"/>
      <c r="H9" s="203"/>
      <c r="I9" s="204"/>
      <c r="J9" s="204"/>
      <c r="K9" s="205"/>
      <c r="L9" s="203"/>
      <c r="M9" s="204"/>
      <c r="N9" s="204"/>
      <c r="O9" s="205"/>
      <c r="P9" s="203"/>
      <c r="Q9" s="204"/>
      <c r="R9" s="204"/>
      <c r="S9" s="205"/>
      <c r="T9" s="203"/>
      <c r="U9" s="204"/>
      <c r="V9" s="204"/>
      <c r="W9" s="205"/>
      <c r="X9" s="76">
        <f t="shared" si="0"/>
        <v>0</v>
      </c>
    </row>
    <row r="10" spans="1:24">
      <c r="A10" s="73" t="str">
        <f>IF(รายชื่อสมาชิก!A9="","",รายชื่อสมาชิก!A9&amp; "  " )</f>
        <v xml:space="preserve">5  </v>
      </c>
      <c r="B10" s="201" t="str">
        <f>IF(รายชื่อสมาชิก!D9="","",รายชื่อสมาชิก!D9&amp; "  " )</f>
        <v xml:space="preserve">เด็กหญิงพิมศร  แสงดาวงค์  </v>
      </c>
      <c r="C10" s="202"/>
      <c r="D10" s="203"/>
      <c r="E10" s="204"/>
      <c r="F10" s="204"/>
      <c r="G10" s="205"/>
      <c r="H10" s="203"/>
      <c r="I10" s="204"/>
      <c r="J10" s="204"/>
      <c r="K10" s="205"/>
      <c r="L10" s="203"/>
      <c r="M10" s="204"/>
      <c r="N10" s="204"/>
      <c r="O10" s="205"/>
      <c r="P10" s="203"/>
      <c r="Q10" s="204"/>
      <c r="R10" s="204"/>
      <c r="S10" s="205"/>
      <c r="T10" s="203"/>
      <c r="U10" s="204"/>
      <c r="V10" s="204"/>
      <c r="W10" s="205"/>
      <c r="X10" s="76">
        <f t="shared" si="0"/>
        <v>0</v>
      </c>
    </row>
    <row r="11" spans="1:24">
      <c r="A11" s="73" t="str">
        <f>IF(รายชื่อสมาชิก!A10="","",รายชื่อสมาชิก!A10&amp; "  " )</f>
        <v xml:space="preserve">6  </v>
      </c>
      <c r="B11" s="201" t="str">
        <f>IF(รายชื่อสมาชิก!D10="","",รายชื่อสมาชิก!D10&amp; "  " )</f>
        <v xml:space="preserve">เด็กชายวชิรปิลันธ์ จีนสุคนธ์  </v>
      </c>
      <c r="C11" s="202"/>
      <c r="D11" s="203"/>
      <c r="E11" s="204"/>
      <c r="F11" s="204"/>
      <c r="G11" s="205"/>
      <c r="H11" s="203"/>
      <c r="I11" s="204"/>
      <c r="J11" s="204"/>
      <c r="K11" s="205"/>
      <c r="L11" s="203"/>
      <c r="M11" s="204"/>
      <c r="N11" s="204"/>
      <c r="O11" s="205"/>
      <c r="P11" s="203"/>
      <c r="Q11" s="204"/>
      <c r="R11" s="204"/>
      <c r="S11" s="205"/>
      <c r="T11" s="203"/>
      <c r="U11" s="204"/>
      <c r="V11" s="204"/>
      <c r="W11" s="205"/>
      <c r="X11" s="76">
        <f t="shared" si="0"/>
        <v>0</v>
      </c>
    </row>
    <row r="12" spans="1:24">
      <c r="A12" s="73" t="str">
        <f>IF(รายชื่อสมาชิก!A11="","",รายชื่อสมาชิก!A11&amp; "  " )</f>
        <v xml:space="preserve">7  </v>
      </c>
      <c r="B12" s="201" t="str">
        <f>IF(รายชื่อสมาชิก!D11="","",รายชื่อสมาชิก!D11&amp; "  " )</f>
        <v xml:space="preserve">เด็กชายภัสกร เหล่าพลค้า  </v>
      </c>
      <c r="C12" s="202"/>
      <c r="D12" s="203"/>
      <c r="E12" s="204"/>
      <c r="F12" s="204"/>
      <c r="G12" s="205"/>
      <c r="H12" s="203"/>
      <c r="I12" s="204"/>
      <c r="J12" s="204"/>
      <c r="K12" s="205"/>
      <c r="L12" s="203"/>
      <c r="M12" s="204"/>
      <c r="N12" s="204"/>
      <c r="O12" s="205"/>
      <c r="P12" s="203"/>
      <c r="Q12" s="204"/>
      <c r="R12" s="204"/>
      <c r="S12" s="205"/>
      <c r="T12" s="203"/>
      <c r="U12" s="204"/>
      <c r="V12" s="204"/>
      <c r="W12" s="205"/>
      <c r="X12" s="76">
        <f t="shared" si="0"/>
        <v>0</v>
      </c>
    </row>
    <row r="13" spans="1:24">
      <c r="A13" s="73" t="str">
        <f>IF(รายชื่อสมาชิก!A12="","",รายชื่อสมาชิก!A12&amp; "  " )</f>
        <v xml:space="preserve">8  </v>
      </c>
      <c r="B13" s="201" t="str">
        <f>IF(รายชื่อสมาชิก!D12="","",รายชื่อสมาชิก!D12&amp; "  " )</f>
        <v xml:space="preserve">เด็กชายวีระภัทร แสงสุด  </v>
      </c>
      <c r="C13" s="202"/>
      <c r="D13" s="203"/>
      <c r="E13" s="204"/>
      <c r="F13" s="204"/>
      <c r="G13" s="205"/>
      <c r="H13" s="203"/>
      <c r="I13" s="204"/>
      <c r="J13" s="204"/>
      <c r="K13" s="205"/>
      <c r="L13" s="203"/>
      <c r="M13" s="204"/>
      <c r="N13" s="204"/>
      <c r="O13" s="205"/>
      <c r="P13" s="203"/>
      <c r="Q13" s="204"/>
      <c r="R13" s="204"/>
      <c r="S13" s="205"/>
      <c r="T13" s="203"/>
      <c r="U13" s="204"/>
      <c r="V13" s="204"/>
      <c r="W13" s="205"/>
      <c r="X13" s="76">
        <f t="shared" si="0"/>
        <v>0</v>
      </c>
    </row>
    <row r="14" spans="1:24">
      <c r="A14" s="73" t="str">
        <f>IF(รายชื่อสมาชิก!A13="","",รายชื่อสมาชิก!A13&amp; "  " )</f>
        <v xml:space="preserve">9  </v>
      </c>
      <c r="B14" s="201" t="str">
        <f>IF(รายชื่อสมาชิก!D13="","",รายชื่อสมาชิก!D13&amp; "  " )</f>
        <v xml:space="preserve">เด็กหญิงณภัทร นัยพัฒน์   </v>
      </c>
      <c r="C14" s="202"/>
      <c r="D14" s="203"/>
      <c r="E14" s="204"/>
      <c r="F14" s="204"/>
      <c r="G14" s="205"/>
      <c r="H14" s="203"/>
      <c r="I14" s="204"/>
      <c r="J14" s="204"/>
      <c r="K14" s="205"/>
      <c r="L14" s="203"/>
      <c r="M14" s="204"/>
      <c r="N14" s="204"/>
      <c r="O14" s="205"/>
      <c r="P14" s="203"/>
      <c r="Q14" s="204"/>
      <c r="R14" s="204"/>
      <c r="S14" s="205"/>
      <c r="T14" s="203"/>
      <c r="U14" s="204"/>
      <c r="V14" s="204"/>
      <c r="W14" s="205"/>
      <c r="X14" s="76">
        <f t="shared" si="0"/>
        <v>0</v>
      </c>
    </row>
    <row r="15" spans="1:24">
      <c r="A15" s="73" t="str">
        <f>IF(รายชื่อสมาชิก!A14="","",รายชื่อสมาชิก!A14&amp; "  " )</f>
        <v xml:space="preserve">10  </v>
      </c>
      <c r="B15" s="201" t="str">
        <f>IF(รายชื่อสมาชิก!D14="","",รายชื่อสมาชิก!D14&amp; "  " )</f>
        <v xml:space="preserve">เด็กหญิงปวีนา ปลั่งกลาง   </v>
      </c>
      <c r="C15" s="202"/>
      <c r="D15" s="203"/>
      <c r="E15" s="204"/>
      <c r="F15" s="204"/>
      <c r="G15" s="205"/>
      <c r="H15" s="203"/>
      <c r="I15" s="204"/>
      <c r="J15" s="204"/>
      <c r="K15" s="205"/>
      <c r="L15" s="203"/>
      <c r="M15" s="204"/>
      <c r="N15" s="204"/>
      <c r="O15" s="205"/>
      <c r="P15" s="203"/>
      <c r="Q15" s="204"/>
      <c r="R15" s="204"/>
      <c r="S15" s="205"/>
      <c r="T15" s="203"/>
      <c r="U15" s="204"/>
      <c r="V15" s="204"/>
      <c r="W15" s="205"/>
      <c r="X15" s="76">
        <f t="shared" si="0"/>
        <v>0</v>
      </c>
    </row>
    <row r="16" spans="1:24">
      <c r="A16" s="73" t="str">
        <f>IF(รายชื่อสมาชิก!A15="","",รายชื่อสมาชิก!A15&amp; "  " )</f>
        <v xml:space="preserve">11  </v>
      </c>
      <c r="B16" s="201" t="str">
        <f>IF(รายชื่อสมาชิก!D15="","",รายชื่อสมาชิก!D15&amp; "  " )</f>
        <v xml:space="preserve">เด็กหญิงสิริวรรณ พลเสนา  </v>
      </c>
      <c r="C16" s="202"/>
      <c r="D16" s="203"/>
      <c r="E16" s="204"/>
      <c r="F16" s="204"/>
      <c r="G16" s="205"/>
      <c r="H16" s="203"/>
      <c r="I16" s="204"/>
      <c r="J16" s="204"/>
      <c r="K16" s="205"/>
      <c r="L16" s="203"/>
      <c r="M16" s="204"/>
      <c r="N16" s="204"/>
      <c r="O16" s="205"/>
      <c r="P16" s="203"/>
      <c r="Q16" s="204"/>
      <c r="R16" s="204"/>
      <c r="S16" s="205"/>
      <c r="T16" s="203"/>
      <c r="U16" s="204"/>
      <c r="V16" s="204"/>
      <c r="W16" s="205"/>
      <c r="X16" s="76">
        <f t="shared" si="0"/>
        <v>0</v>
      </c>
    </row>
    <row r="17" spans="1:24">
      <c r="A17" s="73" t="str">
        <f>IF(รายชื่อสมาชิก!A16="","",รายชื่อสมาชิก!A16&amp; "  " )</f>
        <v xml:space="preserve">12  </v>
      </c>
      <c r="B17" s="201" t="str">
        <f>IF(รายชื่อสมาชิก!D16="","",รายชื่อสมาชิก!D16&amp; "  " )</f>
        <v xml:space="preserve">เด็กหญิงสุพัชชา บุญมาก  </v>
      </c>
      <c r="C17" s="202"/>
      <c r="D17" s="203"/>
      <c r="E17" s="204"/>
      <c r="F17" s="204"/>
      <c r="G17" s="205"/>
      <c r="H17" s="203"/>
      <c r="I17" s="204"/>
      <c r="J17" s="204"/>
      <c r="K17" s="205"/>
      <c r="L17" s="203"/>
      <c r="M17" s="204"/>
      <c r="N17" s="204"/>
      <c r="O17" s="205"/>
      <c r="P17" s="203"/>
      <c r="Q17" s="204"/>
      <c r="R17" s="204"/>
      <c r="S17" s="205"/>
      <c r="T17" s="203"/>
      <c r="U17" s="204"/>
      <c r="V17" s="204"/>
      <c r="W17" s="205"/>
      <c r="X17" s="76">
        <f t="shared" si="0"/>
        <v>0</v>
      </c>
    </row>
    <row r="18" spans="1:24">
      <c r="A18" s="73" t="str">
        <f>IF(รายชื่อสมาชิก!A17="","",รายชื่อสมาชิก!A17&amp; "  " )</f>
        <v xml:space="preserve">13  </v>
      </c>
      <c r="B18" s="201" t="str">
        <f>IF(รายชื่อสมาชิก!D17="","",รายชื่อสมาชิก!D17&amp; "  " )</f>
        <v xml:space="preserve">เด็กชายจีรวัฒน์ สันติสุข  </v>
      </c>
      <c r="C18" s="202"/>
      <c r="D18" s="203"/>
      <c r="E18" s="204"/>
      <c r="F18" s="204"/>
      <c r="G18" s="205"/>
      <c r="H18" s="203"/>
      <c r="I18" s="204"/>
      <c r="J18" s="204"/>
      <c r="K18" s="205"/>
      <c r="L18" s="203"/>
      <c r="M18" s="204"/>
      <c r="N18" s="204"/>
      <c r="O18" s="205"/>
      <c r="P18" s="203"/>
      <c r="Q18" s="204"/>
      <c r="R18" s="204"/>
      <c r="S18" s="205"/>
      <c r="T18" s="203"/>
      <c r="U18" s="204"/>
      <c r="V18" s="204"/>
      <c r="W18" s="205"/>
      <c r="X18" s="76">
        <f t="shared" si="0"/>
        <v>0</v>
      </c>
    </row>
    <row r="19" spans="1:24">
      <c r="A19" s="73" t="str">
        <f>IF(รายชื่อสมาชิก!A18="","",รายชื่อสมาชิก!A18&amp; "  " )</f>
        <v/>
      </c>
      <c r="B19" s="201" t="str">
        <f>IF(รายชื่อสมาชิก!D18="","",รายชื่อสมาชิก!D18&amp; "  " )</f>
        <v/>
      </c>
      <c r="C19" s="202"/>
      <c r="D19" s="203"/>
      <c r="E19" s="204"/>
      <c r="F19" s="204"/>
      <c r="G19" s="205"/>
      <c r="H19" s="203"/>
      <c r="I19" s="204"/>
      <c r="J19" s="204"/>
      <c r="K19" s="205"/>
      <c r="L19" s="203"/>
      <c r="M19" s="204"/>
      <c r="N19" s="204"/>
      <c r="O19" s="205"/>
      <c r="P19" s="203"/>
      <c r="Q19" s="204"/>
      <c r="R19" s="204"/>
      <c r="S19" s="205"/>
      <c r="T19" s="203"/>
      <c r="U19" s="204"/>
      <c r="V19" s="204"/>
      <c r="W19" s="205"/>
      <c r="X19" s="76" t="str">
        <f t="shared" si="0"/>
        <v/>
      </c>
    </row>
    <row r="20" spans="1:24">
      <c r="A20" s="73" t="str">
        <f>IF(รายชื่อสมาชิก!A19="","",รายชื่อสมาชิก!A19&amp; "  " )</f>
        <v/>
      </c>
      <c r="B20" s="201" t="str">
        <f>IF(รายชื่อสมาชิก!D19="","",รายชื่อสมาชิก!D19&amp; "  " )</f>
        <v/>
      </c>
      <c r="C20" s="202"/>
      <c r="D20" s="203"/>
      <c r="E20" s="204"/>
      <c r="F20" s="204"/>
      <c r="G20" s="205"/>
      <c r="H20" s="203"/>
      <c r="I20" s="204"/>
      <c r="J20" s="204"/>
      <c r="K20" s="205"/>
      <c r="L20" s="203"/>
      <c r="M20" s="204"/>
      <c r="N20" s="204"/>
      <c r="O20" s="205"/>
      <c r="P20" s="203"/>
      <c r="Q20" s="204"/>
      <c r="R20" s="204"/>
      <c r="S20" s="205"/>
      <c r="T20" s="203"/>
      <c r="U20" s="204"/>
      <c r="V20" s="204"/>
      <c r="W20" s="205"/>
      <c r="X20" s="76" t="str">
        <f t="shared" si="0"/>
        <v/>
      </c>
    </row>
    <row r="21" spans="1:24">
      <c r="A21" s="73" t="str">
        <f>IF(รายชื่อสมาชิก!A20="","",รายชื่อสมาชิก!A20&amp; "  " )</f>
        <v/>
      </c>
      <c r="B21" s="201" t="str">
        <f>IF(รายชื่อสมาชิก!D20="","",รายชื่อสมาชิก!D20&amp; "  " )</f>
        <v/>
      </c>
      <c r="C21" s="202"/>
      <c r="D21" s="203"/>
      <c r="E21" s="204"/>
      <c r="F21" s="204"/>
      <c r="G21" s="205"/>
      <c r="H21" s="203"/>
      <c r="I21" s="204"/>
      <c r="J21" s="204"/>
      <c r="K21" s="205"/>
      <c r="L21" s="203"/>
      <c r="M21" s="204"/>
      <c r="N21" s="204"/>
      <c r="O21" s="205"/>
      <c r="P21" s="203"/>
      <c r="Q21" s="204"/>
      <c r="R21" s="204"/>
      <c r="S21" s="205"/>
      <c r="T21" s="203"/>
      <c r="U21" s="204"/>
      <c r="V21" s="204"/>
      <c r="W21" s="205"/>
      <c r="X21" s="76" t="str">
        <f t="shared" si="0"/>
        <v/>
      </c>
    </row>
    <row r="22" spans="1:24">
      <c r="A22" s="73" t="str">
        <f>IF(รายชื่อสมาชิก!A21="","",รายชื่อสมาชิก!A21&amp; "  " )</f>
        <v/>
      </c>
      <c r="B22" s="201" t="str">
        <f>IF(รายชื่อสมาชิก!D21="","",รายชื่อสมาชิก!D21&amp; "  " )</f>
        <v/>
      </c>
      <c r="C22" s="202"/>
      <c r="D22" s="203"/>
      <c r="E22" s="204"/>
      <c r="F22" s="204"/>
      <c r="G22" s="205"/>
      <c r="H22" s="203"/>
      <c r="I22" s="204"/>
      <c r="J22" s="204"/>
      <c r="K22" s="205"/>
      <c r="L22" s="203"/>
      <c r="M22" s="204"/>
      <c r="N22" s="204"/>
      <c r="O22" s="205"/>
      <c r="P22" s="203"/>
      <c r="Q22" s="204"/>
      <c r="R22" s="204"/>
      <c r="S22" s="205"/>
      <c r="T22" s="203"/>
      <c r="U22" s="204"/>
      <c r="V22" s="204"/>
      <c r="W22" s="205"/>
      <c r="X22" s="76" t="str">
        <f t="shared" si="0"/>
        <v/>
      </c>
    </row>
    <row r="23" spans="1:24">
      <c r="A23" s="73" t="str">
        <f>IF(รายชื่อสมาชิก!A22="","",รายชื่อสมาชิก!A22&amp; "  " )</f>
        <v/>
      </c>
      <c r="B23" s="201" t="str">
        <f>IF(รายชื่อสมาชิก!D22="","",รายชื่อสมาชิก!D22&amp; "  " )</f>
        <v/>
      </c>
      <c r="C23" s="202"/>
      <c r="D23" s="203"/>
      <c r="E23" s="204"/>
      <c r="F23" s="204"/>
      <c r="G23" s="205"/>
      <c r="H23" s="203"/>
      <c r="I23" s="204"/>
      <c r="J23" s="204"/>
      <c r="K23" s="205"/>
      <c r="L23" s="203"/>
      <c r="M23" s="204"/>
      <c r="N23" s="204"/>
      <c r="O23" s="205"/>
      <c r="P23" s="203"/>
      <c r="Q23" s="204"/>
      <c r="R23" s="204"/>
      <c r="S23" s="205"/>
      <c r="T23" s="203"/>
      <c r="U23" s="204"/>
      <c r="V23" s="204"/>
      <c r="W23" s="205"/>
      <c r="X23" s="76" t="str">
        <f t="shared" si="0"/>
        <v/>
      </c>
    </row>
    <row r="24" spans="1:24">
      <c r="A24" s="73" t="str">
        <f>IF(รายชื่อสมาชิก!A23="","",รายชื่อสมาชิก!A23&amp; "  " )</f>
        <v/>
      </c>
      <c r="B24" s="201" t="str">
        <f>IF(รายชื่อสมาชิก!D23="","",รายชื่อสมาชิก!D23&amp; "  " )</f>
        <v/>
      </c>
      <c r="C24" s="202"/>
      <c r="D24" s="203"/>
      <c r="E24" s="204"/>
      <c r="F24" s="204"/>
      <c r="G24" s="205"/>
      <c r="H24" s="203"/>
      <c r="I24" s="204"/>
      <c r="J24" s="204"/>
      <c r="K24" s="205"/>
      <c r="L24" s="203"/>
      <c r="M24" s="204"/>
      <c r="N24" s="204"/>
      <c r="O24" s="205"/>
      <c r="P24" s="203"/>
      <c r="Q24" s="204"/>
      <c r="R24" s="204"/>
      <c r="S24" s="205"/>
      <c r="T24" s="203"/>
      <c r="U24" s="204"/>
      <c r="V24" s="204"/>
      <c r="W24" s="205"/>
      <c r="X24" s="76" t="str">
        <f t="shared" si="0"/>
        <v/>
      </c>
    </row>
    <row r="25" spans="1:24">
      <c r="A25" s="73" t="str">
        <f>IF(รายชื่อสมาชิก!A24="","",รายชื่อสมาชิก!A24&amp; "  " )</f>
        <v/>
      </c>
      <c r="B25" s="201" t="str">
        <f>IF(รายชื่อสมาชิก!D24="","",รายชื่อสมาชิก!D24&amp; "  " )</f>
        <v/>
      </c>
      <c r="C25" s="202"/>
      <c r="D25" s="203"/>
      <c r="E25" s="204"/>
      <c r="F25" s="204"/>
      <c r="G25" s="205"/>
      <c r="H25" s="203"/>
      <c r="I25" s="204"/>
      <c r="J25" s="204"/>
      <c r="K25" s="205"/>
      <c r="L25" s="203"/>
      <c r="M25" s="204"/>
      <c r="N25" s="204"/>
      <c r="O25" s="205"/>
      <c r="P25" s="203"/>
      <c r="Q25" s="204"/>
      <c r="R25" s="204"/>
      <c r="S25" s="205"/>
      <c r="T25" s="203"/>
      <c r="U25" s="204"/>
      <c r="V25" s="204"/>
      <c r="W25" s="205"/>
      <c r="X25" s="76" t="str">
        <f t="shared" si="0"/>
        <v/>
      </c>
    </row>
    <row r="26" spans="1:24">
      <c r="A26" s="73" t="str">
        <f>IF(รายชื่อสมาชิก!A25="","",รายชื่อสมาชิก!A25&amp; "  " )</f>
        <v/>
      </c>
      <c r="B26" s="201" t="str">
        <f>IF(รายชื่อสมาชิก!D25="","",รายชื่อสมาชิก!D25&amp; "  " )</f>
        <v/>
      </c>
      <c r="C26" s="202"/>
      <c r="D26" s="203"/>
      <c r="E26" s="204"/>
      <c r="F26" s="204"/>
      <c r="G26" s="205"/>
      <c r="H26" s="203"/>
      <c r="I26" s="204"/>
      <c r="J26" s="204"/>
      <c r="K26" s="205"/>
      <c r="L26" s="203"/>
      <c r="M26" s="204"/>
      <c r="N26" s="204"/>
      <c r="O26" s="205"/>
      <c r="P26" s="203"/>
      <c r="Q26" s="204"/>
      <c r="R26" s="204"/>
      <c r="S26" s="205"/>
      <c r="T26" s="203"/>
      <c r="U26" s="204"/>
      <c r="V26" s="204"/>
      <c r="W26" s="205"/>
      <c r="X26" s="76" t="str">
        <f>IF($B26="","",(SUM(D26:W26)))</f>
        <v/>
      </c>
    </row>
    <row r="27" spans="1:24">
      <c r="A27" s="73" t="str">
        <f>IF(รายชื่อสมาชิก!A26="","",รายชื่อสมาชิก!A26&amp; "  " )</f>
        <v/>
      </c>
      <c r="B27" s="201" t="str">
        <f>IF(รายชื่อสมาชิก!D26="","",รายชื่อสมาชิก!D26&amp; "  " )</f>
        <v/>
      </c>
      <c r="C27" s="202"/>
      <c r="D27" s="203"/>
      <c r="E27" s="204"/>
      <c r="F27" s="204"/>
      <c r="G27" s="205"/>
      <c r="H27" s="203"/>
      <c r="I27" s="204"/>
      <c r="J27" s="204"/>
      <c r="K27" s="205"/>
      <c r="L27" s="203"/>
      <c r="M27" s="204"/>
      <c r="N27" s="204"/>
      <c r="O27" s="205"/>
      <c r="P27" s="203"/>
      <c r="Q27" s="204"/>
      <c r="R27" s="204"/>
      <c r="S27" s="205"/>
      <c r="T27" s="203"/>
      <c r="U27" s="204"/>
      <c r="V27" s="204"/>
      <c r="W27" s="205"/>
      <c r="X27" s="76" t="str">
        <f t="shared" si="0"/>
        <v/>
      </c>
    </row>
    <row r="28" spans="1:24" ht="21.6" thickBot="1">
      <c r="A28" s="73" t="str">
        <f>IF(รายชื่อสมาชิก!A27="","",รายชื่อสมาชิก!A27&amp; "  " )</f>
        <v/>
      </c>
      <c r="B28" s="201" t="str">
        <f>IF(รายชื่อสมาชิก!D27="","",รายชื่อสมาชิก!D27&amp; "  " )</f>
        <v/>
      </c>
      <c r="C28" s="202"/>
      <c r="D28" s="206"/>
      <c r="E28" s="207"/>
      <c r="F28" s="207"/>
      <c r="G28" s="208"/>
      <c r="H28" s="206"/>
      <c r="I28" s="207"/>
      <c r="J28" s="207"/>
      <c r="K28" s="208"/>
      <c r="L28" s="206"/>
      <c r="M28" s="207"/>
      <c r="N28" s="207"/>
      <c r="O28" s="208"/>
      <c r="P28" s="206"/>
      <c r="Q28" s="207"/>
      <c r="R28" s="207"/>
      <c r="S28" s="208"/>
      <c r="T28" s="206"/>
      <c r="U28" s="207"/>
      <c r="V28" s="207"/>
      <c r="W28" s="208"/>
      <c r="X28" s="76" t="str">
        <f t="shared" si="0"/>
        <v/>
      </c>
    </row>
  </sheetData>
  <sheetProtection algorithmName="SHA-512" hashValue="NQoVhJBUB1CDVBWCeH3R0bSExWW8pRvub/y34872HelUGqASQL3R99mKXeTbvy9oFbGivSwJI5xrTUls5yyWmA==" saltValue="uy7rniZRmXgeSYUJSa4W1A==" spinCount="100000" sheet="1" objects="1" scenarios="1"/>
  <mergeCells count="158">
    <mergeCell ref="B26:C26"/>
    <mergeCell ref="D26:G26"/>
    <mergeCell ref="H26:K26"/>
    <mergeCell ref="L26:O26"/>
    <mergeCell ref="P26:S26"/>
    <mergeCell ref="T26:W26"/>
    <mergeCell ref="B25:C25"/>
    <mergeCell ref="D25:G25"/>
    <mergeCell ref="H25:K25"/>
    <mergeCell ref="L25:O25"/>
    <mergeCell ref="P25:S25"/>
    <mergeCell ref="T25:W25"/>
    <mergeCell ref="B28:C28"/>
    <mergeCell ref="D28:G28"/>
    <mergeCell ref="H28:K28"/>
    <mergeCell ref="L28:O28"/>
    <mergeCell ref="P28:S28"/>
    <mergeCell ref="T28:W28"/>
    <mergeCell ref="B27:C27"/>
    <mergeCell ref="D27:G27"/>
    <mergeCell ref="H27:K27"/>
    <mergeCell ref="L27:O27"/>
    <mergeCell ref="P27:S27"/>
    <mergeCell ref="T27:W27"/>
    <mergeCell ref="B24:C24"/>
    <mergeCell ref="D24:G24"/>
    <mergeCell ref="H24:K24"/>
    <mergeCell ref="L24:O24"/>
    <mergeCell ref="P24:S24"/>
    <mergeCell ref="T24:W24"/>
    <mergeCell ref="B23:C23"/>
    <mergeCell ref="D23:G23"/>
    <mergeCell ref="H23:K23"/>
    <mergeCell ref="L23:O23"/>
    <mergeCell ref="P23:S23"/>
    <mergeCell ref="T23:W23"/>
    <mergeCell ref="B22:C22"/>
    <mergeCell ref="D22:G22"/>
    <mergeCell ref="H22:K22"/>
    <mergeCell ref="L22:O22"/>
    <mergeCell ref="P22:S22"/>
    <mergeCell ref="T22:W22"/>
    <mergeCell ref="B21:C21"/>
    <mergeCell ref="D21:G21"/>
    <mergeCell ref="H21:K21"/>
    <mergeCell ref="L21:O21"/>
    <mergeCell ref="P21:S21"/>
    <mergeCell ref="T21:W21"/>
    <mergeCell ref="B20:C20"/>
    <mergeCell ref="D20:G20"/>
    <mergeCell ref="H20:K20"/>
    <mergeCell ref="L20:O20"/>
    <mergeCell ref="P20:S20"/>
    <mergeCell ref="T20:W20"/>
    <mergeCell ref="B19:C19"/>
    <mergeCell ref="D19:G19"/>
    <mergeCell ref="H19:K19"/>
    <mergeCell ref="L19:O19"/>
    <mergeCell ref="P19:S19"/>
    <mergeCell ref="T19:W19"/>
    <mergeCell ref="B18:C18"/>
    <mergeCell ref="D18:G18"/>
    <mergeCell ref="H18:K18"/>
    <mergeCell ref="L18:O18"/>
    <mergeCell ref="P18:S18"/>
    <mergeCell ref="T18:W18"/>
    <mergeCell ref="B17:C17"/>
    <mergeCell ref="D17:G17"/>
    <mergeCell ref="H17:K17"/>
    <mergeCell ref="L17:O17"/>
    <mergeCell ref="P17:S17"/>
    <mergeCell ref="T17:W17"/>
    <mergeCell ref="B16:C16"/>
    <mergeCell ref="D16:G16"/>
    <mergeCell ref="H16:K16"/>
    <mergeCell ref="L16:O16"/>
    <mergeCell ref="P16:S16"/>
    <mergeCell ref="T16:W16"/>
    <mergeCell ref="B15:C15"/>
    <mergeCell ref="D15:G15"/>
    <mergeCell ref="H15:K15"/>
    <mergeCell ref="L15:O15"/>
    <mergeCell ref="P15:S15"/>
    <mergeCell ref="T15:W15"/>
    <mergeCell ref="B14:C14"/>
    <mergeCell ref="D14:G14"/>
    <mergeCell ref="H14:K14"/>
    <mergeCell ref="L14:O14"/>
    <mergeCell ref="P14:S14"/>
    <mergeCell ref="T14:W14"/>
    <mergeCell ref="B13:C13"/>
    <mergeCell ref="D13:G13"/>
    <mergeCell ref="H13:K13"/>
    <mergeCell ref="L13:O13"/>
    <mergeCell ref="P13:S13"/>
    <mergeCell ref="T13:W13"/>
    <mergeCell ref="B12:C12"/>
    <mergeCell ref="D12:G12"/>
    <mergeCell ref="H12:K12"/>
    <mergeCell ref="L12:O12"/>
    <mergeCell ref="P12:S12"/>
    <mergeCell ref="T12:W12"/>
    <mergeCell ref="B11:C11"/>
    <mergeCell ref="D11:G11"/>
    <mergeCell ref="H11:K11"/>
    <mergeCell ref="L11:O11"/>
    <mergeCell ref="P11:S11"/>
    <mergeCell ref="T11:W11"/>
    <mergeCell ref="B10:C10"/>
    <mergeCell ref="D10:G10"/>
    <mergeCell ref="H10:K10"/>
    <mergeCell ref="L10:O10"/>
    <mergeCell ref="P10:S10"/>
    <mergeCell ref="T10:W10"/>
    <mergeCell ref="B9:C9"/>
    <mergeCell ref="D9:G9"/>
    <mergeCell ref="H9:K9"/>
    <mergeCell ref="L9:O9"/>
    <mergeCell ref="P9:S9"/>
    <mergeCell ref="T9:W9"/>
    <mergeCell ref="B8:C8"/>
    <mergeCell ref="D8:G8"/>
    <mergeCell ref="H8:K8"/>
    <mergeCell ref="L8:O8"/>
    <mergeCell ref="P8:S8"/>
    <mergeCell ref="T8:W8"/>
    <mergeCell ref="B7:C7"/>
    <mergeCell ref="D7:G7"/>
    <mergeCell ref="H7:K7"/>
    <mergeCell ref="L7:O7"/>
    <mergeCell ref="P7:S7"/>
    <mergeCell ref="T7:W7"/>
    <mergeCell ref="B6:C6"/>
    <mergeCell ref="D6:G6"/>
    <mergeCell ref="H6:K6"/>
    <mergeCell ref="L6:O6"/>
    <mergeCell ref="P6:S6"/>
    <mergeCell ref="T6:W6"/>
    <mergeCell ref="D2:K2"/>
    <mergeCell ref="T2:X2"/>
    <mergeCell ref="P4:S4"/>
    <mergeCell ref="T4:W4"/>
    <mergeCell ref="L2:S2"/>
    <mergeCell ref="M1:X1"/>
    <mergeCell ref="A2:B2"/>
    <mergeCell ref="D5:G5"/>
    <mergeCell ref="H5:K5"/>
    <mergeCell ref="L5:O5"/>
    <mergeCell ref="P5:S5"/>
    <mergeCell ref="T5:W5"/>
    <mergeCell ref="X3:X4"/>
    <mergeCell ref="D3:W3"/>
    <mergeCell ref="D4:G4"/>
    <mergeCell ref="H4:K4"/>
    <mergeCell ref="L4:O4"/>
    <mergeCell ref="B3:C5"/>
    <mergeCell ref="A3:A5"/>
    <mergeCell ref="B1:L1"/>
  </mergeCells>
  <pageMargins left="0.125" right="0.125" top="0.75" bottom="0.36458333333333331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28"/>
  <sheetViews>
    <sheetView view="pageLayout" zoomScaleNormal="100" workbookViewId="0">
      <selection activeCell="D6" sqref="D6:W27"/>
    </sheetView>
  </sheetViews>
  <sheetFormatPr defaultColWidth="9.109375" defaultRowHeight="21"/>
  <cols>
    <col min="1" max="1" width="4.6640625" style="70" customWidth="1"/>
    <col min="2" max="2" width="12.6640625" style="70" customWidth="1"/>
    <col min="3" max="3" width="11.33203125" style="70" customWidth="1"/>
    <col min="4" max="23" width="3" style="70" customWidth="1"/>
    <col min="24" max="24" width="7.33203125" style="70" customWidth="1"/>
    <col min="25" max="16384" width="9.109375" style="70"/>
  </cols>
  <sheetData>
    <row r="1" spans="1:24">
      <c r="A1" s="179" t="s">
        <v>440</v>
      </c>
      <c r="B1" s="179"/>
      <c r="C1" s="179"/>
      <c r="D1" s="179"/>
      <c r="E1" s="179"/>
      <c r="F1" s="179"/>
      <c r="G1" s="179"/>
      <c r="H1" s="71"/>
      <c r="I1" s="71"/>
      <c r="J1" s="71"/>
      <c r="K1" s="71"/>
      <c r="L1" s="71"/>
      <c r="M1" s="179">
        <f>ปก!C7</f>
        <v>0</v>
      </c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</row>
    <row r="2" spans="1:24" ht="21.6" thickBot="1">
      <c r="A2" s="209" t="s">
        <v>442</v>
      </c>
      <c r="B2" s="209"/>
      <c r="C2" s="77" t="s">
        <v>21</v>
      </c>
      <c r="D2" s="209" t="str">
        <f>ปก!H10</f>
        <v>นางสาวพิชามญชุ์ กะรัตน์</v>
      </c>
      <c r="E2" s="209"/>
      <c r="F2" s="209"/>
      <c r="G2" s="209"/>
      <c r="H2" s="209"/>
      <c r="I2" s="209"/>
      <c r="J2" s="209"/>
      <c r="K2" s="209"/>
      <c r="L2" s="209" t="str">
        <f>ปก!H11</f>
        <v>นางสาวพิชชาพร อุ่นผาง</v>
      </c>
      <c r="M2" s="209"/>
      <c r="N2" s="209"/>
      <c r="O2" s="209"/>
      <c r="P2" s="209"/>
      <c r="Q2" s="209"/>
      <c r="R2" s="209"/>
      <c r="S2" s="209"/>
      <c r="T2" s="209" t="str">
        <f>ปก!F9</f>
        <v>ชั้นมัธยมศึกษาปีที่ 2</v>
      </c>
      <c r="U2" s="209"/>
      <c r="V2" s="209"/>
      <c r="W2" s="209"/>
      <c r="X2" s="209"/>
    </row>
    <row r="3" spans="1:24" ht="21.6" thickBot="1">
      <c r="A3" s="193" t="s">
        <v>1</v>
      </c>
      <c r="B3" s="189" t="s">
        <v>432</v>
      </c>
      <c r="C3" s="190"/>
      <c r="D3" s="210" t="s">
        <v>433</v>
      </c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2"/>
      <c r="X3" s="184" t="s">
        <v>434</v>
      </c>
    </row>
    <row r="4" spans="1:24" ht="95.25" customHeight="1" thickBot="1">
      <c r="A4" s="194"/>
      <c r="B4" s="191"/>
      <c r="C4" s="192"/>
      <c r="D4" s="213" t="s">
        <v>435</v>
      </c>
      <c r="E4" s="214"/>
      <c r="F4" s="214"/>
      <c r="G4" s="215"/>
      <c r="H4" s="213" t="s">
        <v>436</v>
      </c>
      <c r="I4" s="214"/>
      <c r="J4" s="214"/>
      <c r="K4" s="215"/>
      <c r="L4" s="213" t="s">
        <v>437</v>
      </c>
      <c r="M4" s="214"/>
      <c r="N4" s="214"/>
      <c r="O4" s="215"/>
      <c r="P4" s="213" t="s">
        <v>438</v>
      </c>
      <c r="Q4" s="214"/>
      <c r="R4" s="214"/>
      <c r="S4" s="215"/>
      <c r="T4" s="213" t="s">
        <v>439</v>
      </c>
      <c r="U4" s="214"/>
      <c r="V4" s="214"/>
      <c r="W4" s="215"/>
      <c r="X4" s="185"/>
    </row>
    <row r="5" spans="1:24" ht="21.6" thickBot="1">
      <c r="A5" s="194"/>
      <c r="B5" s="191"/>
      <c r="C5" s="192"/>
      <c r="D5" s="210">
        <v>20</v>
      </c>
      <c r="E5" s="211"/>
      <c r="F5" s="211"/>
      <c r="G5" s="212"/>
      <c r="H5" s="210">
        <v>20</v>
      </c>
      <c r="I5" s="211"/>
      <c r="J5" s="211"/>
      <c r="K5" s="212"/>
      <c r="L5" s="210">
        <v>20</v>
      </c>
      <c r="M5" s="211"/>
      <c r="N5" s="211"/>
      <c r="O5" s="212"/>
      <c r="P5" s="210">
        <v>20</v>
      </c>
      <c r="Q5" s="211"/>
      <c r="R5" s="211"/>
      <c r="S5" s="212"/>
      <c r="T5" s="210">
        <v>20</v>
      </c>
      <c r="U5" s="211"/>
      <c r="V5" s="211"/>
      <c r="W5" s="212"/>
      <c r="X5" s="75">
        <v>100</v>
      </c>
    </row>
    <row r="6" spans="1:24">
      <c r="A6" s="72" t="str">
        <f>IF(รายชื่อสมาชิก!A5="","",รายชื่อสมาชิก!A5&amp; "  " )</f>
        <v xml:space="preserve">1  </v>
      </c>
      <c r="B6" s="196" t="str">
        <f>IF(รายชื่อสมาชิก!D5="","",รายชื่อสมาชิก!D5&amp; "  " )</f>
        <v xml:space="preserve">เด็กชายดนุสรณ์  คณานิตย์  </v>
      </c>
      <c r="C6" s="197"/>
      <c r="D6" s="198"/>
      <c r="E6" s="199"/>
      <c r="F6" s="199"/>
      <c r="G6" s="200"/>
      <c r="H6" s="198"/>
      <c r="I6" s="199"/>
      <c r="J6" s="199"/>
      <c r="K6" s="200"/>
      <c r="L6" s="198"/>
      <c r="M6" s="199"/>
      <c r="N6" s="199"/>
      <c r="O6" s="200"/>
      <c r="P6" s="198"/>
      <c r="Q6" s="199"/>
      <c r="R6" s="199"/>
      <c r="S6" s="200"/>
      <c r="T6" s="198"/>
      <c r="U6" s="199"/>
      <c r="V6" s="199"/>
      <c r="W6" s="200"/>
      <c r="X6" s="76">
        <f t="shared" ref="X6:X28" si="0">IF($B6="","",(SUM(D6:W6)))</f>
        <v>0</v>
      </c>
    </row>
    <row r="7" spans="1:24">
      <c r="A7" s="73" t="str">
        <f>IF(รายชื่อสมาชิก!A6="","",รายชื่อสมาชิก!A6&amp; "  " )</f>
        <v xml:space="preserve">2  </v>
      </c>
      <c r="B7" s="201" t="str">
        <f>IF(รายชื่อสมาชิก!D6="","",รายชื่อสมาชิก!D6&amp; "  " )</f>
        <v xml:space="preserve">เด็กชายภาคิน  ทับทอง  </v>
      </c>
      <c r="C7" s="202"/>
      <c r="D7" s="203"/>
      <c r="E7" s="204"/>
      <c r="F7" s="204"/>
      <c r="G7" s="205"/>
      <c r="H7" s="203"/>
      <c r="I7" s="204"/>
      <c r="J7" s="204"/>
      <c r="K7" s="205"/>
      <c r="L7" s="203"/>
      <c r="M7" s="204"/>
      <c r="N7" s="204"/>
      <c r="O7" s="205"/>
      <c r="P7" s="203"/>
      <c r="Q7" s="204"/>
      <c r="R7" s="204"/>
      <c r="S7" s="205"/>
      <c r="T7" s="203"/>
      <c r="U7" s="204"/>
      <c r="V7" s="204"/>
      <c r="W7" s="205"/>
      <c r="X7" s="76">
        <f t="shared" si="0"/>
        <v>0</v>
      </c>
    </row>
    <row r="8" spans="1:24">
      <c r="A8" s="73" t="str">
        <f>IF(รายชื่อสมาชิก!A7="","",รายชื่อสมาชิก!A7&amp; "  " )</f>
        <v xml:space="preserve">3  </v>
      </c>
      <c r="B8" s="201" t="str">
        <f>IF(รายชื่อสมาชิก!D7="","",รายชื่อสมาชิก!D7&amp; "  " )</f>
        <v xml:space="preserve">เด็กชายภานุภัทร อ่อนศรี  </v>
      </c>
      <c r="C8" s="202"/>
      <c r="D8" s="203"/>
      <c r="E8" s="204"/>
      <c r="F8" s="204"/>
      <c r="G8" s="205"/>
      <c r="H8" s="203"/>
      <c r="I8" s="204"/>
      <c r="J8" s="204"/>
      <c r="K8" s="205"/>
      <c r="L8" s="203"/>
      <c r="M8" s="204"/>
      <c r="N8" s="204"/>
      <c r="O8" s="205"/>
      <c r="P8" s="203"/>
      <c r="Q8" s="204"/>
      <c r="R8" s="204"/>
      <c r="S8" s="205"/>
      <c r="T8" s="203"/>
      <c r="U8" s="204"/>
      <c r="V8" s="204"/>
      <c r="W8" s="205"/>
      <c r="X8" s="76">
        <f t="shared" si="0"/>
        <v>0</v>
      </c>
    </row>
    <row r="9" spans="1:24">
      <c r="A9" s="73" t="str">
        <f>IF(รายชื่อสมาชิก!A8="","",รายชื่อสมาชิก!A8&amp; "  " )</f>
        <v xml:space="preserve">4  </v>
      </c>
      <c r="B9" s="201" t="str">
        <f>IF(รายชื่อสมาชิก!D8="","",รายชื่อสมาชิก!D8&amp; "  " )</f>
        <v xml:space="preserve">เด็กชายอภินันท์ มหาดไทย  </v>
      </c>
      <c r="C9" s="202"/>
      <c r="D9" s="203"/>
      <c r="E9" s="204"/>
      <c r="F9" s="204"/>
      <c r="G9" s="205"/>
      <c r="H9" s="203"/>
      <c r="I9" s="204"/>
      <c r="J9" s="204"/>
      <c r="K9" s="205"/>
      <c r="L9" s="203"/>
      <c r="M9" s="204"/>
      <c r="N9" s="204"/>
      <c r="O9" s="205"/>
      <c r="P9" s="203"/>
      <c r="Q9" s="204"/>
      <c r="R9" s="204"/>
      <c r="S9" s="205"/>
      <c r="T9" s="203"/>
      <c r="U9" s="204"/>
      <c r="V9" s="204"/>
      <c r="W9" s="205"/>
      <c r="X9" s="76">
        <f t="shared" si="0"/>
        <v>0</v>
      </c>
    </row>
    <row r="10" spans="1:24">
      <c r="A10" s="73" t="str">
        <f>IF(รายชื่อสมาชิก!A9="","",รายชื่อสมาชิก!A9&amp; "  " )</f>
        <v xml:space="preserve">5  </v>
      </c>
      <c r="B10" s="201" t="str">
        <f>IF(รายชื่อสมาชิก!D9="","",รายชื่อสมาชิก!D9&amp; "  " )</f>
        <v xml:space="preserve">เด็กหญิงพิมศร  แสงดาวงค์  </v>
      </c>
      <c r="C10" s="202"/>
      <c r="D10" s="203"/>
      <c r="E10" s="204"/>
      <c r="F10" s="204"/>
      <c r="G10" s="205"/>
      <c r="H10" s="203"/>
      <c r="I10" s="204"/>
      <c r="J10" s="204"/>
      <c r="K10" s="205"/>
      <c r="L10" s="203"/>
      <c r="M10" s="204"/>
      <c r="N10" s="204"/>
      <c r="O10" s="205"/>
      <c r="P10" s="203"/>
      <c r="Q10" s="204"/>
      <c r="R10" s="204"/>
      <c r="S10" s="205"/>
      <c r="T10" s="203"/>
      <c r="U10" s="204"/>
      <c r="V10" s="204"/>
      <c r="W10" s="205"/>
      <c r="X10" s="76">
        <f t="shared" si="0"/>
        <v>0</v>
      </c>
    </row>
    <row r="11" spans="1:24">
      <c r="A11" s="73" t="str">
        <f>IF(รายชื่อสมาชิก!A10="","",รายชื่อสมาชิก!A10&amp; "  " )</f>
        <v xml:space="preserve">6  </v>
      </c>
      <c r="B11" s="201" t="str">
        <f>IF(รายชื่อสมาชิก!D10="","",รายชื่อสมาชิก!D10&amp; "  " )</f>
        <v xml:space="preserve">เด็กชายวชิรปิลันธ์ จีนสุคนธ์  </v>
      </c>
      <c r="C11" s="202"/>
      <c r="D11" s="203"/>
      <c r="E11" s="204"/>
      <c r="F11" s="204"/>
      <c r="G11" s="205"/>
      <c r="H11" s="203"/>
      <c r="I11" s="204"/>
      <c r="J11" s="204"/>
      <c r="K11" s="205"/>
      <c r="L11" s="203"/>
      <c r="M11" s="204"/>
      <c r="N11" s="204"/>
      <c r="O11" s="205"/>
      <c r="P11" s="203"/>
      <c r="Q11" s="204"/>
      <c r="R11" s="204"/>
      <c r="S11" s="205"/>
      <c r="T11" s="203"/>
      <c r="U11" s="204"/>
      <c r="V11" s="204"/>
      <c r="W11" s="205"/>
      <c r="X11" s="76">
        <f t="shared" si="0"/>
        <v>0</v>
      </c>
    </row>
    <row r="12" spans="1:24">
      <c r="A12" s="73" t="str">
        <f>IF(รายชื่อสมาชิก!A11="","",รายชื่อสมาชิก!A11&amp; "  " )</f>
        <v xml:space="preserve">7  </v>
      </c>
      <c r="B12" s="201" t="str">
        <f>IF(รายชื่อสมาชิก!D11="","",รายชื่อสมาชิก!D11&amp; "  " )</f>
        <v xml:space="preserve">เด็กชายภัสกร เหล่าพลค้า  </v>
      </c>
      <c r="C12" s="202"/>
      <c r="D12" s="203"/>
      <c r="E12" s="204"/>
      <c r="F12" s="204"/>
      <c r="G12" s="205"/>
      <c r="H12" s="203"/>
      <c r="I12" s="204"/>
      <c r="J12" s="204"/>
      <c r="K12" s="205"/>
      <c r="L12" s="203"/>
      <c r="M12" s="204"/>
      <c r="N12" s="204"/>
      <c r="O12" s="205"/>
      <c r="P12" s="203"/>
      <c r="Q12" s="204"/>
      <c r="R12" s="204"/>
      <c r="S12" s="205"/>
      <c r="T12" s="203"/>
      <c r="U12" s="204"/>
      <c r="V12" s="204"/>
      <c r="W12" s="205"/>
      <c r="X12" s="76">
        <f t="shared" si="0"/>
        <v>0</v>
      </c>
    </row>
    <row r="13" spans="1:24">
      <c r="A13" s="73" t="str">
        <f>IF(รายชื่อสมาชิก!A12="","",รายชื่อสมาชิก!A12&amp; "  " )</f>
        <v xml:space="preserve">8  </v>
      </c>
      <c r="B13" s="201" t="str">
        <f>IF(รายชื่อสมาชิก!D12="","",รายชื่อสมาชิก!D12&amp; "  " )</f>
        <v xml:space="preserve">เด็กชายวีระภัทร แสงสุด  </v>
      </c>
      <c r="C13" s="202"/>
      <c r="D13" s="203"/>
      <c r="E13" s="204"/>
      <c r="F13" s="204"/>
      <c r="G13" s="205"/>
      <c r="H13" s="203"/>
      <c r="I13" s="204"/>
      <c r="J13" s="204"/>
      <c r="K13" s="205"/>
      <c r="L13" s="203"/>
      <c r="M13" s="204"/>
      <c r="N13" s="204"/>
      <c r="O13" s="205"/>
      <c r="P13" s="203"/>
      <c r="Q13" s="204"/>
      <c r="R13" s="204"/>
      <c r="S13" s="205"/>
      <c r="T13" s="203"/>
      <c r="U13" s="204"/>
      <c r="V13" s="204"/>
      <c r="W13" s="205"/>
      <c r="X13" s="76">
        <f t="shared" si="0"/>
        <v>0</v>
      </c>
    </row>
    <row r="14" spans="1:24">
      <c r="A14" s="73" t="str">
        <f>IF(รายชื่อสมาชิก!A13="","",รายชื่อสมาชิก!A13&amp; "  " )</f>
        <v xml:space="preserve">9  </v>
      </c>
      <c r="B14" s="201" t="str">
        <f>IF(รายชื่อสมาชิก!D13="","",รายชื่อสมาชิก!D13&amp; "  " )</f>
        <v xml:space="preserve">เด็กหญิงณภัทร นัยพัฒน์   </v>
      </c>
      <c r="C14" s="202"/>
      <c r="D14" s="203"/>
      <c r="E14" s="204"/>
      <c r="F14" s="204"/>
      <c r="G14" s="205"/>
      <c r="H14" s="203"/>
      <c r="I14" s="204"/>
      <c r="J14" s="204"/>
      <c r="K14" s="205"/>
      <c r="L14" s="203"/>
      <c r="M14" s="204"/>
      <c r="N14" s="204"/>
      <c r="O14" s="205"/>
      <c r="P14" s="203"/>
      <c r="Q14" s="204"/>
      <c r="R14" s="204"/>
      <c r="S14" s="205"/>
      <c r="T14" s="203"/>
      <c r="U14" s="204"/>
      <c r="V14" s="204"/>
      <c r="W14" s="205"/>
      <c r="X14" s="76">
        <f t="shared" si="0"/>
        <v>0</v>
      </c>
    </row>
    <row r="15" spans="1:24">
      <c r="A15" s="73" t="str">
        <f>IF(รายชื่อสมาชิก!A14="","",รายชื่อสมาชิก!A14&amp; "  " )</f>
        <v xml:space="preserve">10  </v>
      </c>
      <c r="B15" s="201" t="str">
        <f>IF(รายชื่อสมาชิก!D14="","",รายชื่อสมาชิก!D14&amp; "  " )</f>
        <v xml:space="preserve">เด็กหญิงปวีนา ปลั่งกลาง   </v>
      </c>
      <c r="C15" s="202"/>
      <c r="D15" s="203"/>
      <c r="E15" s="204"/>
      <c r="F15" s="204"/>
      <c r="G15" s="205"/>
      <c r="H15" s="203"/>
      <c r="I15" s="204"/>
      <c r="J15" s="204"/>
      <c r="K15" s="205"/>
      <c r="L15" s="203"/>
      <c r="M15" s="204"/>
      <c r="N15" s="204"/>
      <c r="O15" s="205"/>
      <c r="P15" s="203"/>
      <c r="Q15" s="204"/>
      <c r="R15" s="204"/>
      <c r="S15" s="205"/>
      <c r="T15" s="203"/>
      <c r="U15" s="204"/>
      <c r="V15" s="204"/>
      <c r="W15" s="205"/>
      <c r="X15" s="76">
        <f t="shared" si="0"/>
        <v>0</v>
      </c>
    </row>
    <row r="16" spans="1:24">
      <c r="A16" s="73" t="str">
        <f>IF(รายชื่อสมาชิก!A15="","",รายชื่อสมาชิก!A15&amp; "  " )</f>
        <v xml:space="preserve">11  </v>
      </c>
      <c r="B16" s="201" t="str">
        <f>IF(รายชื่อสมาชิก!D15="","",รายชื่อสมาชิก!D15&amp; "  " )</f>
        <v xml:space="preserve">เด็กหญิงสิริวรรณ พลเสนา  </v>
      </c>
      <c r="C16" s="202"/>
      <c r="D16" s="203"/>
      <c r="E16" s="204"/>
      <c r="F16" s="204"/>
      <c r="G16" s="205"/>
      <c r="H16" s="203"/>
      <c r="I16" s="204"/>
      <c r="J16" s="204"/>
      <c r="K16" s="205"/>
      <c r="L16" s="203"/>
      <c r="M16" s="204"/>
      <c r="N16" s="204"/>
      <c r="O16" s="205"/>
      <c r="P16" s="203"/>
      <c r="Q16" s="204"/>
      <c r="R16" s="204"/>
      <c r="S16" s="205"/>
      <c r="T16" s="203"/>
      <c r="U16" s="204"/>
      <c r="V16" s="204"/>
      <c r="W16" s="205"/>
      <c r="X16" s="76">
        <f t="shared" si="0"/>
        <v>0</v>
      </c>
    </row>
    <row r="17" spans="1:24">
      <c r="A17" s="73" t="str">
        <f>IF(รายชื่อสมาชิก!A16="","",รายชื่อสมาชิก!A16&amp; "  " )</f>
        <v xml:space="preserve">12  </v>
      </c>
      <c r="B17" s="201" t="str">
        <f>IF(รายชื่อสมาชิก!D16="","",รายชื่อสมาชิก!D16&amp; "  " )</f>
        <v xml:space="preserve">เด็กหญิงสุพัชชา บุญมาก  </v>
      </c>
      <c r="C17" s="202"/>
      <c r="D17" s="203"/>
      <c r="E17" s="204"/>
      <c r="F17" s="204"/>
      <c r="G17" s="205"/>
      <c r="H17" s="203"/>
      <c r="I17" s="204"/>
      <c r="J17" s="204"/>
      <c r="K17" s="205"/>
      <c r="L17" s="203"/>
      <c r="M17" s="204"/>
      <c r="N17" s="204"/>
      <c r="O17" s="205"/>
      <c r="P17" s="203"/>
      <c r="Q17" s="204"/>
      <c r="R17" s="204"/>
      <c r="S17" s="205"/>
      <c r="T17" s="203"/>
      <c r="U17" s="204"/>
      <c r="V17" s="204"/>
      <c r="W17" s="205"/>
      <c r="X17" s="76">
        <f t="shared" si="0"/>
        <v>0</v>
      </c>
    </row>
    <row r="18" spans="1:24">
      <c r="A18" s="73" t="str">
        <f>IF(รายชื่อสมาชิก!A17="","",รายชื่อสมาชิก!A17&amp; "  " )</f>
        <v xml:space="preserve">13  </v>
      </c>
      <c r="B18" s="201" t="str">
        <f>IF(รายชื่อสมาชิก!D17="","",รายชื่อสมาชิก!D17&amp; "  " )</f>
        <v xml:space="preserve">เด็กชายจีรวัฒน์ สันติสุข  </v>
      </c>
      <c r="C18" s="202"/>
      <c r="D18" s="203"/>
      <c r="E18" s="204"/>
      <c r="F18" s="204"/>
      <c r="G18" s="205"/>
      <c r="H18" s="203"/>
      <c r="I18" s="204"/>
      <c r="J18" s="204"/>
      <c r="K18" s="205"/>
      <c r="L18" s="203"/>
      <c r="M18" s="204"/>
      <c r="N18" s="204"/>
      <c r="O18" s="205"/>
      <c r="P18" s="203"/>
      <c r="Q18" s="204"/>
      <c r="R18" s="204"/>
      <c r="S18" s="205"/>
      <c r="T18" s="203"/>
      <c r="U18" s="204"/>
      <c r="V18" s="204"/>
      <c r="W18" s="205"/>
      <c r="X18" s="76">
        <f t="shared" si="0"/>
        <v>0</v>
      </c>
    </row>
    <row r="19" spans="1:24">
      <c r="A19" s="73" t="str">
        <f>IF(รายชื่อสมาชิก!A18="","",รายชื่อสมาชิก!A18&amp; "  " )</f>
        <v/>
      </c>
      <c r="B19" s="201" t="str">
        <f>IF(รายชื่อสมาชิก!D18="","",รายชื่อสมาชิก!D18&amp; "  " )</f>
        <v/>
      </c>
      <c r="C19" s="202"/>
      <c r="D19" s="203"/>
      <c r="E19" s="204"/>
      <c r="F19" s="204"/>
      <c r="G19" s="205"/>
      <c r="H19" s="203"/>
      <c r="I19" s="204"/>
      <c r="J19" s="204"/>
      <c r="K19" s="205"/>
      <c r="L19" s="203"/>
      <c r="M19" s="204"/>
      <c r="N19" s="204"/>
      <c r="O19" s="205"/>
      <c r="P19" s="203"/>
      <c r="Q19" s="204"/>
      <c r="R19" s="204"/>
      <c r="S19" s="205"/>
      <c r="T19" s="203"/>
      <c r="U19" s="204"/>
      <c r="V19" s="204"/>
      <c r="W19" s="205"/>
      <c r="X19" s="76" t="str">
        <f t="shared" si="0"/>
        <v/>
      </c>
    </row>
    <row r="20" spans="1:24">
      <c r="A20" s="73" t="str">
        <f>IF(รายชื่อสมาชิก!A19="","",รายชื่อสมาชิก!A19&amp; "  " )</f>
        <v/>
      </c>
      <c r="B20" s="201" t="str">
        <f>IF(รายชื่อสมาชิก!D19="","",รายชื่อสมาชิก!D19&amp; "  " )</f>
        <v/>
      </c>
      <c r="C20" s="202"/>
      <c r="D20" s="203"/>
      <c r="E20" s="204"/>
      <c r="F20" s="204"/>
      <c r="G20" s="205"/>
      <c r="H20" s="203"/>
      <c r="I20" s="204"/>
      <c r="J20" s="204"/>
      <c r="K20" s="205"/>
      <c r="L20" s="203"/>
      <c r="M20" s="204"/>
      <c r="N20" s="204"/>
      <c r="O20" s="205"/>
      <c r="P20" s="203"/>
      <c r="Q20" s="204"/>
      <c r="R20" s="204"/>
      <c r="S20" s="205"/>
      <c r="T20" s="203"/>
      <c r="U20" s="204"/>
      <c r="V20" s="204"/>
      <c r="W20" s="205"/>
      <c r="X20" s="76" t="str">
        <f t="shared" si="0"/>
        <v/>
      </c>
    </row>
    <row r="21" spans="1:24">
      <c r="A21" s="73" t="str">
        <f>IF(รายชื่อสมาชิก!A20="","",รายชื่อสมาชิก!A20&amp; "  " )</f>
        <v/>
      </c>
      <c r="B21" s="201" t="str">
        <f>IF(รายชื่อสมาชิก!D20="","",รายชื่อสมาชิก!D20&amp; "  " )</f>
        <v/>
      </c>
      <c r="C21" s="202"/>
      <c r="D21" s="203"/>
      <c r="E21" s="204"/>
      <c r="F21" s="204"/>
      <c r="G21" s="205"/>
      <c r="H21" s="203"/>
      <c r="I21" s="204"/>
      <c r="J21" s="204"/>
      <c r="K21" s="205"/>
      <c r="L21" s="203"/>
      <c r="M21" s="204"/>
      <c r="N21" s="204"/>
      <c r="O21" s="205"/>
      <c r="P21" s="203"/>
      <c r="Q21" s="204"/>
      <c r="R21" s="204"/>
      <c r="S21" s="205"/>
      <c r="T21" s="203"/>
      <c r="U21" s="204"/>
      <c r="V21" s="204"/>
      <c r="W21" s="205"/>
      <c r="X21" s="76" t="str">
        <f t="shared" si="0"/>
        <v/>
      </c>
    </row>
    <row r="22" spans="1:24">
      <c r="A22" s="73" t="str">
        <f>IF(รายชื่อสมาชิก!A21="","",รายชื่อสมาชิก!A21&amp; "  " )</f>
        <v/>
      </c>
      <c r="B22" s="201" t="str">
        <f>IF(รายชื่อสมาชิก!D21="","",รายชื่อสมาชิก!D21&amp; "  " )</f>
        <v/>
      </c>
      <c r="C22" s="202"/>
      <c r="D22" s="203"/>
      <c r="E22" s="204"/>
      <c r="F22" s="204"/>
      <c r="G22" s="205"/>
      <c r="H22" s="203"/>
      <c r="I22" s="204"/>
      <c r="J22" s="204"/>
      <c r="K22" s="205"/>
      <c r="L22" s="203"/>
      <c r="M22" s="204"/>
      <c r="N22" s="204"/>
      <c r="O22" s="205"/>
      <c r="P22" s="203"/>
      <c r="Q22" s="204"/>
      <c r="R22" s="204"/>
      <c r="S22" s="205"/>
      <c r="T22" s="203"/>
      <c r="U22" s="204"/>
      <c r="V22" s="204"/>
      <c r="W22" s="205"/>
      <c r="X22" s="76" t="str">
        <f t="shared" si="0"/>
        <v/>
      </c>
    </row>
    <row r="23" spans="1:24">
      <c r="A23" s="73" t="str">
        <f>IF(รายชื่อสมาชิก!A22="","",รายชื่อสมาชิก!A22&amp; "  " )</f>
        <v/>
      </c>
      <c r="B23" s="201" t="str">
        <f>IF(รายชื่อสมาชิก!D22="","",รายชื่อสมาชิก!D22&amp; "  " )</f>
        <v/>
      </c>
      <c r="C23" s="202"/>
      <c r="D23" s="203"/>
      <c r="E23" s="204"/>
      <c r="F23" s="204"/>
      <c r="G23" s="205"/>
      <c r="H23" s="203"/>
      <c r="I23" s="204"/>
      <c r="J23" s="204"/>
      <c r="K23" s="205"/>
      <c r="L23" s="203"/>
      <c r="M23" s="204"/>
      <c r="N23" s="204"/>
      <c r="O23" s="205"/>
      <c r="P23" s="203"/>
      <c r="Q23" s="204"/>
      <c r="R23" s="204"/>
      <c r="S23" s="205"/>
      <c r="T23" s="203"/>
      <c r="U23" s="204"/>
      <c r="V23" s="204"/>
      <c r="W23" s="205"/>
      <c r="X23" s="76" t="str">
        <f t="shared" si="0"/>
        <v/>
      </c>
    </row>
    <row r="24" spans="1:24">
      <c r="A24" s="73" t="str">
        <f>IF(รายชื่อสมาชิก!A23="","",รายชื่อสมาชิก!A23&amp; "  " )</f>
        <v/>
      </c>
      <c r="B24" s="201" t="str">
        <f>IF(รายชื่อสมาชิก!D23="","",รายชื่อสมาชิก!D23&amp; "  " )</f>
        <v/>
      </c>
      <c r="C24" s="202"/>
      <c r="D24" s="203"/>
      <c r="E24" s="204"/>
      <c r="F24" s="204"/>
      <c r="G24" s="205"/>
      <c r="H24" s="203"/>
      <c r="I24" s="204"/>
      <c r="J24" s="204"/>
      <c r="K24" s="205"/>
      <c r="L24" s="203"/>
      <c r="M24" s="204"/>
      <c r="N24" s="204"/>
      <c r="O24" s="205"/>
      <c r="P24" s="203"/>
      <c r="Q24" s="204"/>
      <c r="R24" s="204"/>
      <c r="S24" s="205"/>
      <c r="T24" s="203"/>
      <c r="U24" s="204"/>
      <c r="V24" s="204"/>
      <c r="W24" s="205"/>
      <c r="X24" s="76" t="str">
        <f t="shared" si="0"/>
        <v/>
      </c>
    </row>
    <row r="25" spans="1:24">
      <c r="A25" s="73" t="str">
        <f>IF(รายชื่อสมาชิก!A24="","",รายชื่อสมาชิก!A24&amp; "  " )</f>
        <v/>
      </c>
      <c r="B25" s="201" t="str">
        <f>IF(รายชื่อสมาชิก!D24="","",รายชื่อสมาชิก!D24&amp; "  " )</f>
        <v/>
      </c>
      <c r="C25" s="202"/>
      <c r="D25" s="203"/>
      <c r="E25" s="204"/>
      <c r="F25" s="204"/>
      <c r="G25" s="205"/>
      <c r="H25" s="203"/>
      <c r="I25" s="204"/>
      <c r="J25" s="204"/>
      <c r="K25" s="205"/>
      <c r="L25" s="203"/>
      <c r="M25" s="204"/>
      <c r="N25" s="204"/>
      <c r="O25" s="205"/>
      <c r="P25" s="203"/>
      <c r="Q25" s="204"/>
      <c r="R25" s="204"/>
      <c r="S25" s="205"/>
      <c r="T25" s="203"/>
      <c r="U25" s="204"/>
      <c r="V25" s="204"/>
      <c r="W25" s="205"/>
      <c r="X25" s="76" t="str">
        <f t="shared" si="0"/>
        <v/>
      </c>
    </row>
    <row r="26" spans="1:24">
      <c r="A26" s="73" t="str">
        <f>IF(รายชื่อสมาชิก!A25="","",รายชื่อสมาชิก!A25&amp; "  " )</f>
        <v/>
      </c>
      <c r="B26" s="201" t="str">
        <f>IF(รายชื่อสมาชิก!D25="","",รายชื่อสมาชิก!D25&amp; "  " )</f>
        <v/>
      </c>
      <c r="C26" s="202"/>
      <c r="D26" s="203"/>
      <c r="E26" s="204"/>
      <c r="F26" s="204"/>
      <c r="G26" s="205"/>
      <c r="H26" s="203"/>
      <c r="I26" s="204"/>
      <c r="J26" s="204"/>
      <c r="K26" s="205"/>
      <c r="L26" s="203"/>
      <c r="M26" s="204"/>
      <c r="N26" s="204"/>
      <c r="O26" s="205"/>
      <c r="P26" s="203"/>
      <c r="Q26" s="204"/>
      <c r="R26" s="204"/>
      <c r="S26" s="205"/>
      <c r="T26" s="203"/>
      <c r="U26" s="204"/>
      <c r="V26" s="204"/>
      <c r="W26" s="205"/>
      <c r="X26" s="76" t="str">
        <f t="shared" si="0"/>
        <v/>
      </c>
    </row>
    <row r="27" spans="1:24">
      <c r="A27" s="73" t="str">
        <f>IF(รายชื่อสมาชิก!A26="","",รายชื่อสมาชิก!A26&amp; "  " )</f>
        <v/>
      </c>
      <c r="B27" s="201" t="str">
        <f>IF(รายชื่อสมาชิก!D26="","",รายชื่อสมาชิก!D26&amp; "  " )</f>
        <v/>
      </c>
      <c r="C27" s="202"/>
      <c r="D27" s="203"/>
      <c r="E27" s="204"/>
      <c r="F27" s="204"/>
      <c r="G27" s="205"/>
      <c r="H27" s="203"/>
      <c r="I27" s="204"/>
      <c r="J27" s="204"/>
      <c r="K27" s="205"/>
      <c r="L27" s="203"/>
      <c r="M27" s="204"/>
      <c r="N27" s="204"/>
      <c r="O27" s="205"/>
      <c r="P27" s="203"/>
      <c r="Q27" s="204"/>
      <c r="R27" s="204"/>
      <c r="S27" s="205"/>
      <c r="T27" s="203"/>
      <c r="U27" s="204"/>
      <c r="V27" s="204"/>
      <c r="W27" s="205"/>
      <c r="X27" s="76" t="str">
        <f t="shared" si="0"/>
        <v/>
      </c>
    </row>
    <row r="28" spans="1:24" ht="21.6" thickBot="1">
      <c r="A28" s="74" t="str">
        <f>IF(รายชื่อสมาชิก!A27="","",รายชื่อสมาชิก!A27&amp; "  " )</f>
        <v/>
      </c>
      <c r="B28" s="216" t="str">
        <f>IF(รายชื่อสมาชิก!D27="","",รายชื่อสมาชิก!D27&amp; "  " )</f>
        <v/>
      </c>
      <c r="C28" s="217"/>
      <c r="D28" s="206"/>
      <c r="E28" s="207"/>
      <c r="F28" s="207"/>
      <c r="G28" s="208"/>
      <c r="H28" s="206"/>
      <c r="I28" s="207"/>
      <c r="J28" s="207"/>
      <c r="K28" s="208"/>
      <c r="L28" s="206"/>
      <c r="M28" s="207"/>
      <c r="N28" s="207"/>
      <c r="O28" s="208"/>
      <c r="P28" s="206"/>
      <c r="Q28" s="207"/>
      <c r="R28" s="207"/>
      <c r="S28" s="208"/>
      <c r="T28" s="206"/>
      <c r="U28" s="207"/>
      <c r="V28" s="207"/>
      <c r="W28" s="208"/>
      <c r="X28" s="76" t="str">
        <f t="shared" si="0"/>
        <v/>
      </c>
    </row>
  </sheetData>
  <sheetProtection algorithmName="SHA-512" hashValue="Y9Bj4v8VCidEmURbmszrL+SHSL/dPQ5ZZ6JxzyUk0ZBXw3BFzUvZCnKHKbH5x8XKSyTvlTK4S+WzqO8ji5iOcg==" saltValue="gXVD3uhTFfjCLOSDY7fw/Q==" spinCount="100000" sheet="1" objects="1" scenarios="1"/>
  <mergeCells count="158">
    <mergeCell ref="B28:C28"/>
    <mergeCell ref="D28:G28"/>
    <mergeCell ref="H28:K28"/>
    <mergeCell ref="L28:O28"/>
    <mergeCell ref="P28:S28"/>
    <mergeCell ref="T28:W28"/>
    <mergeCell ref="B27:C27"/>
    <mergeCell ref="D27:G27"/>
    <mergeCell ref="H27:K27"/>
    <mergeCell ref="L27:O27"/>
    <mergeCell ref="P27:S27"/>
    <mergeCell ref="T27:W27"/>
    <mergeCell ref="B26:C26"/>
    <mergeCell ref="D26:G26"/>
    <mergeCell ref="H26:K26"/>
    <mergeCell ref="L26:O26"/>
    <mergeCell ref="P26:S26"/>
    <mergeCell ref="T26:W26"/>
    <mergeCell ref="B25:C25"/>
    <mergeCell ref="D25:G25"/>
    <mergeCell ref="H25:K25"/>
    <mergeCell ref="L25:O25"/>
    <mergeCell ref="P25:S25"/>
    <mergeCell ref="T25:W25"/>
    <mergeCell ref="B24:C24"/>
    <mergeCell ref="D24:G24"/>
    <mergeCell ref="H24:K24"/>
    <mergeCell ref="L24:O24"/>
    <mergeCell ref="P24:S24"/>
    <mergeCell ref="T24:W24"/>
    <mergeCell ref="B23:C23"/>
    <mergeCell ref="D23:G23"/>
    <mergeCell ref="H23:K23"/>
    <mergeCell ref="L23:O23"/>
    <mergeCell ref="P23:S23"/>
    <mergeCell ref="T23:W23"/>
    <mergeCell ref="B22:C22"/>
    <mergeCell ref="D22:G22"/>
    <mergeCell ref="H22:K22"/>
    <mergeCell ref="L22:O22"/>
    <mergeCell ref="P22:S22"/>
    <mergeCell ref="T22:W22"/>
    <mergeCell ref="B21:C21"/>
    <mergeCell ref="D21:G21"/>
    <mergeCell ref="H21:K21"/>
    <mergeCell ref="L21:O21"/>
    <mergeCell ref="P21:S21"/>
    <mergeCell ref="T21:W21"/>
    <mergeCell ref="B20:C20"/>
    <mergeCell ref="D20:G20"/>
    <mergeCell ref="H20:K20"/>
    <mergeCell ref="L20:O20"/>
    <mergeCell ref="P20:S20"/>
    <mergeCell ref="T20:W20"/>
    <mergeCell ref="B19:C19"/>
    <mergeCell ref="D19:G19"/>
    <mergeCell ref="H19:K19"/>
    <mergeCell ref="L19:O19"/>
    <mergeCell ref="P19:S19"/>
    <mergeCell ref="T19:W19"/>
    <mergeCell ref="B18:C18"/>
    <mergeCell ref="D18:G18"/>
    <mergeCell ref="H18:K18"/>
    <mergeCell ref="L18:O18"/>
    <mergeCell ref="P18:S18"/>
    <mergeCell ref="T18:W18"/>
    <mergeCell ref="B17:C17"/>
    <mergeCell ref="D17:G17"/>
    <mergeCell ref="H17:K17"/>
    <mergeCell ref="L17:O17"/>
    <mergeCell ref="P17:S17"/>
    <mergeCell ref="T17:W17"/>
    <mergeCell ref="B16:C16"/>
    <mergeCell ref="D16:G16"/>
    <mergeCell ref="H16:K16"/>
    <mergeCell ref="L16:O16"/>
    <mergeCell ref="P16:S16"/>
    <mergeCell ref="T16:W16"/>
    <mergeCell ref="B15:C15"/>
    <mergeCell ref="D15:G15"/>
    <mergeCell ref="H15:K15"/>
    <mergeCell ref="L15:O15"/>
    <mergeCell ref="P15:S15"/>
    <mergeCell ref="T15:W15"/>
    <mergeCell ref="B14:C14"/>
    <mergeCell ref="D14:G14"/>
    <mergeCell ref="H14:K14"/>
    <mergeCell ref="L14:O14"/>
    <mergeCell ref="P14:S14"/>
    <mergeCell ref="T14:W14"/>
    <mergeCell ref="B13:C13"/>
    <mergeCell ref="D13:G13"/>
    <mergeCell ref="H13:K13"/>
    <mergeCell ref="L13:O13"/>
    <mergeCell ref="P13:S13"/>
    <mergeCell ref="T13:W13"/>
    <mergeCell ref="B12:C12"/>
    <mergeCell ref="D12:G12"/>
    <mergeCell ref="H12:K12"/>
    <mergeCell ref="L12:O12"/>
    <mergeCell ref="P12:S12"/>
    <mergeCell ref="T12:W12"/>
    <mergeCell ref="B11:C11"/>
    <mergeCell ref="D11:G11"/>
    <mergeCell ref="H11:K11"/>
    <mergeCell ref="L11:O11"/>
    <mergeCell ref="P11:S11"/>
    <mergeCell ref="T11:W11"/>
    <mergeCell ref="B10:C10"/>
    <mergeCell ref="D10:G10"/>
    <mergeCell ref="H10:K10"/>
    <mergeCell ref="L10:O10"/>
    <mergeCell ref="P10:S10"/>
    <mergeCell ref="T10:W10"/>
    <mergeCell ref="B9:C9"/>
    <mergeCell ref="D9:G9"/>
    <mergeCell ref="H9:K9"/>
    <mergeCell ref="L9:O9"/>
    <mergeCell ref="P9:S9"/>
    <mergeCell ref="T9:W9"/>
    <mergeCell ref="B6:C6"/>
    <mergeCell ref="D6:G6"/>
    <mergeCell ref="H6:K6"/>
    <mergeCell ref="L6:O6"/>
    <mergeCell ref="P6:S6"/>
    <mergeCell ref="T6:W6"/>
    <mergeCell ref="B8:C8"/>
    <mergeCell ref="D8:G8"/>
    <mergeCell ref="H8:K8"/>
    <mergeCell ref="L8:O8"/>
    <mergeCell ref="P8:S8"/>
    <mergeCell ref="T8:W8"/>
    <mergeCell ref="B7:C7"/>
    <mergeCell ref="D7:G7"/>
    <mergeCell ref="H7:K7"/>
    <mergeCell ref="L7:O7"/>
    <mergeCell ref="P7:S7"/>
    <mergeCell ref="T7:W7"/>
    <mergeCell ref="A1:G1"/>
    <mergeCell ref="M1:X1"/>
    <mergeCell ref="A2:B2"/>
    <mergeCell ref="D2:K2"/>
    <mergeCell ref="L2:S2"/>
    <mergeCell ref="T2:X2"/>
    <mergeCell ref="A3:A5"/>
    <mergeCell ref="B3:C5"/>
    <mergeCell ref="D3:W3"/>
    <mergeCell ref="X3:X4"/>
    <mergeCell ref="D4:G4"/>
    <mergeCell ref="H4:K4"/>
    <mergeCell ref="L4:O4"/>
    <mergeCell ref="P4:S4"/>
    <mergeCell ref="T4:W4"/>
    <mergeCell ref="D5:G5"/>
    <mergeCell ref="H5:K5"/>
    <mergeCell ref="L5:O5"/>
    <mergeCell ref="P5:S5"/>
    <mergeCell ref="T5:W5"/>
  </mergeCells>
  <pageMargins left="0.11458333333333333" right="8.3333333333333329E-2" top="0.75" bottom="0.36458333333333331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Y31"/>
  <sheetViews>
    <sheetView tabSelected="1" view="pageLayout" zoomScaleNormal="100" workbookViewId="0">
      <selection activeCell="L34" sqref="L34"/>
    </sheetView>
  </sheetViews>
  <sheetFormatPr defaultColWidth="9.109375" defaultRowHeight="21"/>
  <cols>
    <col min="1" max="1" width="4.6640625" style="70" customWidth="1"/>
    <col min="2" max="3" width="12.6640625" style="70" customWidth="1"/>
    <col min="4" max="4" width="2.33203125" style="70" customWidth="1"/>
    <col min="5" max="5" width="3" style="70" customWidth="1"/>
    <col min="6" max="6" width="1.88671875" style="70" customWidth="1"/>
    <col min="7" max="8" width="3" style="70" customWidth="1"/>
    <col min="9" max="9" width="1.33203125" style="70" customWidth="1"/>
    <col min="10" max="11" width="3" style="70" customWidth="1"/>
    <col min="12" max="12" width="1" style="70" customWidth="1"/>
    <col min="13" max="14" width="3" style="70" customWidth="1"/>
    <col min="15" max="15" width="1.109375" style="70" customWidth="1"/>
    <col min="16" max="17" width="3" style="70" customWidth="1"/>
    <col min="18" max="18" width="1" style="70" customWidth="1"/>
    <col min="19" max="20" width="3" style="70" customWidth="1"/>
    <col min="21" max="21" width="2.33203125" style="70" customWidth="1"/>
    <col min="22" max="22" width="3" style="70" customWidth="1"/>
    <col min="23" max="23" width="3.6640625" style="70" customWidth="1"/>
    <col min="24" max="24" width="1" style="70" customWidth="1"/>
    <col min="25" max="25" width="9" style="70" customWidth="1"/>
    <col min="26" max="16384" width="9.109375" style="70"/>
  </cols>
  <sheetData>
    <row r="1" spans="1:25">
      <c r="A1" s="218" t="s">
        <v>440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71"/>
      <c r="M1" s="179" t="str">
        <f>IF(ปก!$C$7="","",(ปก!C7))</f>
        <v/>
      </c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</row>
    <row r="2" spans="1:25" ht="21.6" thickBot="1">
      <c r="A2" s="209" t="str">
        <f>ภาคเรียนที่2!A2</f>
        <v>ภาคเรียนที่ 2</v>
      </c>
      <c r="B2" s="209"/>
      <c r="C2" s="77" t="s">
        <v>21</v>
      </c>
      <c r="D2" s="219" t="str">
        <f>ปก!H10</f>
        <v>นางสาวพิชามญชุ์ กะรัตน์</v>
      </c>
      <c r="E2" s="219"/>
      <c r="F2" s="219"/>
      <c r="G2" s="219"/>
      <c r="H2" s="219"/>
      <c r="I2" s="219"/>
      <c r="J2" s="219"/>
      <c r="K2" s="219"/>
      <c r="L2" s="219" t="str">
        <f>IF(ปก!H11="",""," " &amp; ปก!H11 &amp; "")</f>
        <v xml:space="preserve"> นางสาวพิชชาพร อุ่นผาง</v>
      </c>
      <c r="M2" s="220"/>
      <c r="N2" s="220"/>
      <c r="O2" s="220"/>
      <c r="P2" s="220"/>
      <c r="Q2" s="220"/>
      <c r="R2" s="220"/>
      <c r="S2" s="220"/>
      <c r="T2" s="221" t="str">
        <f>ปก!F9</f>
        <v>ชั้นมัธยมศึกษาปีที่ 2</v>
      </c>
      <c r="U2" s="221"/>
      <c r="V2" s="221"/>
      <c r="W2" s="221"/>
      <c r="X2" s="221"/>
      <c r="Y2" s="221"/>
    </row>
    <row r="3" spans="1:25" ht="21.6" thickBot="1">
      <c r="A3" s="193" t="s">
        <v>1</v>
      </c>
      <c r="B3" s="189" t="s">
        <v>432</v>
      </c>
      <c r="C3" s="190"/>
      <c r="D3" s="210" t="s">
        <v>444</v>
      </c>
      <c r="E3" s="211"/>
      <c r="F3" s="211"/>
      <c r="G3" s="211"/>
      <c r="H3" s="211"/>
      <c r="I3" s="212"/>
      <c r="J3" s="243" t="s">
        <v>434</v>
      </c>
      <c r="K3" s="244"/>
      <c r="L3" s="244"/>
      <c r="M3" s="240" t="s">
        <v>443</v>
      </c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2"/>
      <c r="Y3" s="273" t="s">
        <v>0</v>
      </c>
    </row>
    <row r="4" spans="1:25" ht="24" customHeight="1" thickBot="1">
      <c r="A4" s="194"/>
      <c r="B4" s="191"/>
      <c r="C4" s="231"/>
      <c r="D4" s="210" t="str">
        <f>ปก!N7</f>
        <v>2</v>
      </c>
      <c r="E4" s="211"/>
      <c r="F4" s="211"/>
      <c r="G4" s="211"/>
      <c r="H4" s="211"/>
      <c r="I4" s="212"/>
      <c r="J4" s="243">
        <v>100</v>
      </c>
      <c r="K4" s="244"/>
      <c r="L4" s="245"/>
      <c r="M4" s="249" t="s">
        <v>50</v>
      </c>
      <c r="N4" s="250"/>
      <c r="O4" s="251"/>
      <c r="P4" s="255" t="s">
        <v>63</v>
      </c>
      <c r="Q4" s="256"/>
      <c r="R4" s="257"/>
      <c r="S4" s="261" t="s">
        <v>198</v>
      </c>
      <c r="T4" s="262"/>
      <c r="U4" s="263"/>
      <c r="V4" s="267" t="s">
        <v>67</v>
      </c>
      <c r="W4" s="268"/>
      <c r="X4" s="269"/>
      <c r="Y4" s="274"/>
    </row>
    <row r="5" spans="1:25" ht="21.6" thickBot="1">
      <c r="A5" s="194"/>
      <c r="B5" s="191"/>
      <c r="C5" s="231"/>
      <c r="D5" s="243" t="s">
        <v>456</v>
      </c>
      <c r="E5" s="244"/>
      <c r="F5" s="244"/>
      <c r="G5" s="244"/>
      <c r="H5" s="244"/>
      <c r="I5" s="245"/>
      <c r="J5" s="246"/>
      <c r="K5" s="247"/>
      <c r="L5" s="248"/>
      <c r="M5" s="252"/>
      <c r="N5" s="253"/>
      <c r="O5" s="254"/>
      <c r="P5" s="258"/>
      <c r="Q5" s="259"/>
      <c r="R5" s="260"/>
      <c r="S5" s="264"/>
      <c r="T5" s="265"/>
      <c r="U5" s="266"/>
      <c r="V5" s="270"/>
      <c r="W5" s="271"/>
      <c r="X5" s="272"/>
      <c r="Y5" s="274"/>
    </row>
    <row r="6" spans="1:25">
      <c r="A6" s="72" t="str">
        <f>IF(รายชื่อสมาชิก!A5="","",รายชื่อสมาชิก!A5&amp; "  " )</f>
        <v xml:space="preserve">1  </v>
      </c>
      <c r="B6" s="196" t="str">
        <f>IF(รายชื่อสมาชิก!D5="","",รายชื่อสมาชิก!D5&amp; "  " )</f>
        <v xml:space="preserve">เด็กชายดนุสรณ์  คณานิตย์  </v>
      </c>
      <c r="C6" s="230"/>
      <c r="D6" s="275">
        <f>ภาคเรียนที่2!X6</f>
        <v>63</v>
      </c>
      <c r="E6" s="276"/>
      <c r="F6" s="276"/>
      <c r="G6" s="276"/>
      <c r="H6" s="276"/>
      <c r="I6" s="277"/>
      <c r="J6" s="275">
        <f>IF($B6="","",(D6))</f>
        <v>63</v>
      </c>
      <c r="K6" s="276"/>
      <c r="L6" s="278"/>
      <c r="M6" s="279" t="str">
        <f>IF($B6="","",IF(J6&gt;=79.5,"√"," "))</f>
        <v xml:space="preserve"> </v>
      </c>
      <c r="N6" s="276"/>
      <c r="O6" s="278"/>
      <c r="P6" s="275" t="str">
        <f>IF($B6="","",IF(J6&gt;=79.5," ",IF(J6&gt;=69.5,"√",IF(J6&lt;69.5," "))))</f>
        <v xml:space="preserve"> </v>
      </c>
      <c r="Q6" s="276"/>
      <c r="R6" s="278"/>
      <c r="S6" s="275" t="str">
        <f>IF($B6="","",IF(J6&gt;=69.5," ",IF(J6&gt;=49.5,"√",IF(J6&lt;49.5," "))))</f>
        <v>√</v>
      </c>
      <c r="T6" s="276"/>
      <c r="U6" s="278"/>
      <c r="V6" s="275" t="str">
        <f>IF($B6="","",IF(J6&lt;49.5,"√"," "))</f>
        <v xml:space="preserve"> </v>
      </c>
      <c r="W6" s="276"/>
      <c r="X6" s="278"/>
      <c r="Y6" s="127"/>
    </row>
    <row r="7" spans="1:25">
      <c r="A7" s="73" t="str">
        <f>IF(รายชื่อสมาชิก!A6="","",รายชื่อสมาชิก!A6&amp; "  " )</f>
        <v xml:space="preserve">2  </v>
      </c>
      <c r="B7" s="201" t="str">
        <f>IF(รายชื่อสมาชิก!D6="","",รายชื่อสมาชิก!D6&amp; "  " )</f>
        <v xml:space="preserve">เด็กชายภาคิน  ทับทอง  </v>
      </c>
      <c r="C7" s="225"/>
      <c r="D7" s="226">
        <f>ภาคเรียนที่2!X7</f>
        <v>0</v>
      </c>
      <c r="E7" s="227"/>
      <c r="F7" s="227"/>
      <c r="G7" s="227"/>
      <c r="H7" s="227"/>
      <c r="I7" s="232"/>
      <c r="J7" s="226">
        <f t="shared" ref="J7:J28" si="0">IF($B7="","",(D7))</f>
        <v>0</v>
      </c>
      <c r="K7" s="227"/>
      <c r="L7" s="228"/>
      <c r="M7" s="229" t="str">
        <f t="shared" ref="M7:M28" si="1">IF($B7="","",IF(J7&gt;=79.5,"√"," "))</f>
        <v xml:space="preserve"> </v>
      </c>
      <c r="N7" s="227"/>
      <c r="O7" s="228"/>
      <c r="P7" s="226" t="str">
        <f t="shared" ref="P7:P28" si="2">IF($B7="","",IF(J7&gt;=79.5," ",IF(J7&gt;=69.5,"√",IF(J7&lt;69.5," "))))</f>
        <v xml:space="preserve"> </v>
      </c>
      <c r="Q7" s="227"/>
      <c r="R7" s="228"/>
      <c r="S7" s="226" t="str">
        <f t="shared" ref="S7:S28" si="3">IF($B7="","",IF(J7&gt;=69.5," ",IF(J7&gt;=49.5,"√",IF(J7&lt;49.5," "))))</f>
        <v xml:space="preserve"> </v>
      </c>
      <c r="T7" s="227"/>
      <c r="U7" s="228"/>
      <c r="V7" s="226" t="str">
        <f t="shared" ref="V7:V28" si="4">IF($B7="","",IF(J7&lt;49.5,"√"," "))</f>
        <v>√</v>
      </c>
      <c r="W7" s="227"/>
      <c r="X7" s="228"/>
      <c r="Y7" s="128"/>
    </row>
    <row r="8" spans="1:25">
      <c r="A8" s="73" t="str">
        <f>IF(รายชื่อสมาชิก!A7="","",รายชื่อสมาชิก!A7&amp; "  " )</f>
        <v xml:space="preserve">3  </v>
      </c>
      <c r="B8" s="201" t="str">
        <f>IF(รายชื่อสมาชิก!D7="","",รายชื่อสมาชิก!D7&amp; "  " )</f>
        <v xml:space="preserve">เด็กชายภานุภัทร อ่อนศรี  </v>
      </c>
      <c r="C8" s="225"/>
      <c r="D8" s="226">
        <f>ภาคเรียนที่2!X8</f>
        <v>0</v>
      </c>
      <c r="E8" s="227"/>
      <c r="F8" s="227"/>
      <c r="G8" s="227"/>
      <c r="H8" s="227"/>
      <c r="I8" s="232"/>
      <c r="J8" s="226">
        <f>IF($B8="","",(D8))</f>
        <v>0</v>
      </c>
      <c r="K8" s="227"/>
      <c r="L8" s="228"/>
      <c r="M8" s="229" t="str">
        <f t="shared" si="1"/>
        <v xml:space="preserve"> </v>
      </c>
      <c r="N8" s="227"/>
      <c r="O8" s="228"/>
      <c r="P8" s="226" t="str">
        <f t="shared" si="2"/>
        <v xml:space="preserve"> </v>
      </c>
      <c r="Q8" s="227"/>
      <c r="R8" s="228"/>
      <c r="S8" s="226" t="str">
        <f t="shared" si="3"/>
        <v xml:space="preserve"> </v>
      </c>
      <c r="T8" s="227"/>
      <c r="U8" s="228"/>
      <c r="V8" s="226" t="str">
        <f t="shared" si="4"/>
        <v>√</v>
      </c>
      <c r="W8" s="227"/>
      <c r="X8" s="228"/>
      <c r="Y8" s="128"/>
    </row>
    <row r="9" spans="1:25">
      <c r="A9" s="73" t="str">
        <f>IF(รายชื่อสมาชิก!A8="","",รายชื่อสมาชิก!A8&amp; "  " )</f>
        <v xml:space="preserve">4  </v>
      </c>
      <c r="B9" s="201" t="str">
        <f>IF(รายชื่อสมาชิก!D8="","",รายชื่อสมาชิก!D8&amp; "  " )</f>
        <v xml:space="preserve">เด็กชายอภินันท์ มหาดไทย  </v>
      </c>
      <c r="C9" s="225"/>
      <c r="D9" s="226">
        <f>ภาคเรียนที่2!X9</f>
        <v>0</v>
      </c>
      <c r="E9" s="227"/>
      <c r="F9" s="227"/>
      <c r="G9" s="227"/>
      <c r="H9" s="227"/>
      <c r="I9" s="232"/>
      <c r="J9" s="226">
        <f t="shared" si="0"/>
        <v>0</v>
      </c>
      <c r="K9" s="227"/>
      <c r="L9" s="228"/>
      <c r="M9" s="229" t="str">
        <f t="shared" si="1"/>
        <v xml:space="preserve"> </v>
      </c>
      <c r="N9" s="227"/>
      <c r="O9" s="228"/>
      <c r="P9" s="226" t="str">
        <f t="shared" si="2"/>
        <v xml:space="preserve"> </v>
      </c>
      <c r="Q9" s="227"/>
      <c r="R9" s="228"/>
      <c r="S9" s="226" t="str">
        <f t="shared" si="3"/>
        <v xml:space="preserve"> </v>
      </c>
      <c r="T9" s="227"/>
      <c r="U9" s="228"/>
      <c r="V9" s="226" t="str">
        <f t="shared" si="4"/>
        <v>√</v>
      </c>
      <c r="W9" s="227"/>
      <c r="X9" s="228"/>
      <c r="Y9" s="128"/>
    </row>
    <row r="10" spans="1:25">
      <c r="A10" s="73" t="str">
        <f>IF(รายชื่อสมาชิก!A9="","",รายชื่อสมาชิก!A9&amp; "  " )</f>
        <v xml:space="preserve">5  </v>
      </c>
      <c r="B10" s="201" t="str">
        <f>IF(รายชื่อสมาชิก!D9="","",รายชื่อสมาชิก!D9&amp; "  " )</f>
        <v xml:space="preserve">เด็กหญิงพิมศร  แสงดาวงค์  </v>
      </c>
      <c r="C10" s="225"/>
      <c r="D10" s="226">
        <f>ภาคเรียนที่2!X10</f>
        <v>0</v>
      </c>
      <c r="E10" s="227"/>
      <c r="F10" s="227"/>
      <c r="G10" s="227"/>
      <c r="H10" s="227"/>
      <c r="I10" s="232"/>
      <c r="J10" s="226">
        <f t="shared" si="0"/>
        <v>0</v>
      </c>
      <c r="K10" s="227"/>
      <c r="L10" s="228"/>
      <c r="M10" s="229" t="str">
        <f t="shared" si="1"/>
        <v xml:space="preserve"> </v>
      </c>
      <c r="N10" s="227"/>
      <c r="O10" s="228"/>
      <c r="P10" s="226" t="str">
        <f t="shared" si="2"/>
        <v xml:space="preserve"> </v>
      </c>
      <c r="Q10" s="227"/>
      <c r="R10" s="228"/>
      <c r="S10" s="226" t="str">
        <f t="shared" si="3"/>
        <v xml:space="preserve"> </v>
      </c>
      <c r="T10" s="227"/>
      <c r="U10" s="228"/>
      <c r="V10" s="226" t="str">
        <f t="shared" si="4"/>
        <v>√</v>
      </c>
      <c r="W10" s="227"/>
      <c r="X10" s="228"/>
      <c r="Y10" s="128"/>
    </row>
    <row r="11" spans="1:25">
      <c r="A11" s="73" t="str">
        <f>IF(รายชื่อสมาชิก!A10="","",รายชื่อสมาชิก!A10&amp; "  " )</f>
        <v xml:space="preserve">6  </v>
      </c>
      <c r="B11" s="201" t="str">
        <f>IF(รายชื่อสมาชิก!D10="","",รายชื่อสมาชิก!D10&amp; "  " )</f>
        <v xml:space="preserve">เด็กชายวชิรปิลันธ์ จีนสุคนธ์  </v>
      </c>
      <c r="C11" s="225"/>
      <c r="D11" s="226">
        <f>ภาคเรียนที่2!X11</f>
        <v>0</v>
      </c>
      <c r="E11" s="227"/>
      <c r="F11" s="227"/>
      <c r="G11" s="227"/>
      <c r="H11" s="227"/>
      <c r="I11" s="232"/>
      <c r="J11" s="226">
        <f t="shared" si="0"/>
        <v>0</v>
      </c>
      <c r="K11" s="227"/>
      <c r="L11" s="228"/>
      <c r="M11" s="229" t="str">
        <f t="shared" si="1"/>
        <v xml:space="preserve"> </v>
      </c>
      <c r="N11" s="227"/>
      <c r="O11" s="228"/>
      <c r="P11" s="226" t="str">
        <f t="shared" si="2"/>
        <v xml:space="preserve"> </v>
      </c>
      <c r="Q11" s="227"/>
      <c r="R11" s="228"/>
      <c r="S11" s="226" t="str">
        <f t="shared" si="3"/>
        <v xml:space="preserve"> </v>
      </c>
      <c r="T11" s="227"/>
      <c r="U11" s="228"/>
      <c r="V11" s="226" t="str">
        <f t="shared" si="4"/>
        <v>√</v>
      </c>
      <c r="W11" s="227"/>
      <c r="X11" s="228"/>
      <c r="Y11" s="128"/>
    </row>
    <row r="12" spans="1:25">
      <c r="A12" s="73" t="str">
        <f>IF(รายชื่อสมาชิก!A11="","",รายชื่อสมาชิก!A11&amp; "  " )</f>
        <v xml:space="preserve">7  </v>
      </c>
      <c r="B12" s="201" t="str">
        <f>IF(รายชื่อสมาชิก!D11="","",รายชื่อสมาชิก!D11&amp; "  " )</f>
        <v xml:space="preserve">เด็กชายภัสกร เหล่าพลค้า  </v>
      </c>
      <c r="C12" s="225"/>
      <c r="D12" s="226">
        <f>ภาคเรียนที่2!X12</f>
        <v>0</v>
      </c>
      <c r="E12" s="227"/>
      <c r="F12" s="227"/>
      <c r="G12" s="227"/>
      <c r="H12" s="227"/>
      <c r="I12" s="232"/>
      <c r="J12" s="226">
        <f t="shared" si="0"/>
        <v>0</v>
      </c>
      <c r="K12" s="227"/>
      <c r="L12" s="228"/>
      <c r="M12" s="229" t="str">
        <f t="shared" si="1"/>
        <v xml:space="preserve"> </v>
      </c>
      <c r="N12" s="227"/>
      <c r="O12" s="228"/>
      <c r="P12" s="226" t="str">
        <f t="shared" si="2"/>
        <v xml:space="preserve"> </v>
      </c>
      <c r="Q12" s="227"/>
      <c r="R12" s="228"/>
      <c r="S12" s="226" t="str">
        <f t="shared" si="3"/>
        <v xml:space="preserve"> </v>
      </c>
      <c r="T12" s="227"/>
      <c r="U12" s="228"/>
      <c r="V12" s="226" t="str">
        <f t="shared" si="4"/>
        <v>√</v>
      </c>
      <c r="W12" s="227"/>
      <c r="X12" s="228"/>
      <c r="Y12" s="128"/>
    </row>
    <row r="13" spans="1:25">
      <c r="A13" s="73" t="str">
        <f>IF(รายชื่อสมาชิก!A12="","",รายชื่อสมาชิก!A12&amp; "  " )</f>
        <v xml:space="preserve">8  </v>
      </c>
      <c r="B13" s="201" t="str">
        <f>IF(รายชื่อสมาชิก!D12="","",รายชื่อสมาชิก!D12&amp; "  " )</f>
        <v xml:space="preserve">เด็กชายวีระภัทร แสงสุด  </v>
      </c>
      <c r="C13" s="225"/>
      <c r="D13" s="226">
        <f>ภาคเรียนที่2!X13</f>
        <v>0</v>
      </c>
      <c r="E13" s="227"/>
      <c r="F13" s="227"/>
      <c r="G13" s="227"/>
      <c r="H13" s="227"/>
      <c r="I13" s="232"/>
      <c r="J13" s="226">
        <f t="shared" si="0"/>
        <v>0</v>
      </c>
      <c r="K13" s="227"/>
      <c r="L13" s="228"/>
      <c r="M13" s="229" t="str">
        <f t="shared" si="1"/>
        <v xml:space="preserve"> </v>
      </c>
      <c r="N13" s="227"/>
      <c r="O13" s="228"/>
      <c r="P13" s="226" t="str">
        <f t="shared" si="2"/>
        <v xml:space="preserve"> </v>
      </c>
      <c r="Q13" s="227"/>
      <c r="R13" s="228"/>
      <c r="S13" s="226" t="str">
        <f t="shared" si="3"/>
        <v xml:space="preserve"> </v>
      </c>
      <c r="T13" s="227"/>
      <c r="U13" s="228"/>
      <c r="V13" s="226" t="str">
        <f t="shared" si="4"/>
        <v>√</v>
      </c>
      <c r="W13" s="227"/>
      <c r="X13" s="228"/>
      <c r="Y13" s="128"/>
    </row>
    <row r="14" spans="1:25">
      <c r="A14" s="73" t="str">
        <f>IF(รายชื่อสมาชิก!A13="","",รายชื่อสมาชิก!A13&amp; "  " )</f>
        <v xml:space="preserve">9  </v>
      </c>
      <c r="B14" s="201" t="str">
        <f>IF(รายชื่อสมาชิก!D13="","",รายชื่อสมาชิก!D13&amp; "  " )</f>
        <v xml:space="preserve">เด็กหญิงณภัทร นัยพัฒน์   </v>
      </c>
      <c r="C14" s="225"/>
      <c r="D14" s="226">
        <f>ภาคเรียนที่2!X14</f>
        <v>0</v>
      </c>
      <c r="E14" s="227"/>
      <c r="F14" s="227"/>
      <c r="G14" s="227"/>
      <c r="H14" s="227"/>
      <c r="I14" s="232"/>
      <c r="J14" s="226">
        <f t="shared" si="0"/>
        <v>0</v>
      </c>
      <c r="K14" s="227"/>
      <c r="L14" s="228"/>
      <c r="M14" s="229" t="str">
        <f t="shared" si="1"/>
        <v xml:space="preserve"> </v>
      </c>
      <c r="N14" s="227"/>
      <c r="O14" s="228"/>
      <c r="P14" s="226" t="str">
        <f t="shared" si="2"/>
        <v xml:space="preserve"> </v>
      </c>
      <c r="Q14" s="227"/>
      <c r="R14" s="228"/>
      <c r="S14" s="226" t="str">
        <f t="shared" si="3"/>
        <v xml:space="preserve"> </v>
      </c>
      <c r="T14" s="227"/>
      <c r="U14" s="228"/>
      <c r="V14" s="226" t="str">
        <f t="shared" si="4"/>
        <v>√</v>
      </c>
      <c r="W14" s="227"/>
      <c r="X14" s="228"/>
      <c r="Y14" s="128"/>
    </row>
    <row r="15" spans="1:25">
      <c r="A15" s="73" t="str">
        <f>IF(รายชื่อสมาชิก!A14="","",รายชื่อสมาชิก!A14&amp; "  " )</f>
        <v xml:space="preserve">10  </v>
      </c>
      <c r="B15" s="201" t="str">
        <f>IF(รายชื่อสมาชิก!D14="","",รายชื่อสมาชิก!D14&amp; "  " )</f>
        <v xml:space="preserve">เด็กหญิงปวีนา ปลั่งกลาง   </v>
      </c>
      <c r="C15" s="225"/>
      <c r="D15" s="226">
        <f>ภาคเรียนที่2!X15</f>
        <v>0</v>
      </c>
      <c r="E15" s="227"/>
      <c r="F15" s="227"/>
      <c r="G15" s="227"/>
      <c r="H15" s="227"/>
      <c r="I15" s="232"/>
      <c r="J15" s="226">
        <f t="shared" si="0"/>
        <v>0</v>
      </c>
      <c r="K15" s="227"/>
      <c r="L15" s="228"/>
      <c r="M15" s="229" t="str">
        <f t="shared" si="1"/>
        <v xml:space="preserve"> </v>
      </c>
      <c r="N15" s="227"/>
      <c r="O15" s="228"/>
      <c r="P15" s="226" t="str">
        <f t="shared" si="2"/>
        <v xml:space="preserve"> </v>
      </c>
      <c r="Q15" s="227"/>
      <c r="R15" s="228"/>
      <c r="S15" s="226" t="str">
        <f t="shared" si="3"/>
        <v xml:space="preserve"> </v>
      </c>
      <c r="T15" s="227"/>
      <c r="U15" s="228"/>
      <c r="V15" s="226" t="str">
        <f t="shared" si="4"/>
        <v>√</v>
      </c>
      <c r="W15" s="227"/>
      <c r="X15" s="228"/>
      <c r="Y15" s="128"/>
    </row>
    <row r="16" spans="1:25">
      <c r="A16" s="73" t="str">
        <f>IF(รายชื่อสมาชิก!A15="","",รายชื่อสมาชิก!A15&amp; "  " )</f>
        <v xml:space="preserve">11  </v>
      </c>
      <c r="B16" s="201" t="str">
        <f>IF(รายชื่อสมาชิก!D15="","",รายชื่อสมาชิก!D15&amp; "  " )</f>
        <v xml:space="preserve">เด็กหญิงสิริวรรณ พลเสนา  </v>
      </c>
      <c r="C16" s="225"/>
      <c r="D16" s="226">
        <f>ภาคเรียนที่2!X16</f>
        <v>0</v>
      </c>
      <c r="E16" s="227"/>
      <c r="F16" s="227"/>
      <c r="G16" s="227"/>
      <c r="H16" s="227"/>
      <c r="I16" s="232"/>
      <c r="J16" s="226">
        <f t="shared" si="0"/>
        <v>0</v>
      </c>
      <c r="K16" s="227"/>
      <c r="L16" s="228"/>
      <c r="M16" s="229" t="str">
        <f t="shared" si="1"/>
        <v xml:space="preserve"> </v>
      </c>
      <c r="N16" s="227"/>
      <c r="O16" s="228"/>
      <c r="P16" s="226" t="str">
        <f t="shared" si="2"/>
        <v xml:space="preserve"> </v>
      </c>
      <c r="Q16" s="227"/>
      <c r="R16" s="228"/>
      <c r="S16" s="226" t="str">
        <f t="shared" si="3"/>
        <v xml:space="preserve"> </v>
      </c>
      <c r="T16" s="227"/>
      <c r="U16" s="228"/>
      <c r="V16" s="226" t="str">
        <f t="shared" si="4"/>
        <v>√</v>
      </c>
      <c r="W16" s="227"/>
      <c r="X16" s="228"/>
      <c r="Y16" s="128"/>
    </row>
    <row r="17" spans="1:25">
      <c r="A17" s="73" t="str">
        <f>IF(รายชื่อสมาชิก!A16="","",รายชื่อสมาชิก!A16&amp; "  " )</f>
        <v xml:space="preserve">12  </v>
      </c>
      <c r="B17" s="201" t="str">
        <f>IF(รายชื่อสมาชิก!D16="","",รายชื่อสมาชิก!D16&amp; "  " )</f>
        <v xml:space="preserve">เด็กหญิงสุพัชชา บุญมาก  </v>
      </c>
      <c r="C17" s="225"/>
      <c r="D17" s="226">
        <f>ภาคเรียนที่2!X17</f>
        <v>0</v>
      </c>
      <c r="E17" s="227"/>
      <c r="F17" s="227"/>
      <c r="G17" s="227"/>
      <c r="H17" s="227"/>
      <c r="I17" s="232"/>
      <c r="J17" s="226">
        <f t="shared" si="0"/>
        <v>0</v>
      </c>
      <c r="K17" s="227"/>
      <c r="L17" s="228"/>
      <c r="M17" s="229" t="str">
        <f t="shared" si="1"/>
        <v xml:space="preserve"> </v>
      </c>
      <c r="N17" s="227"/>
      <c r="O17" s="228"/>
      <c r="P17" s="226" t="str">
        <f t="shared" si="2"/>
        <v xml:space="preserve"> </v>
      </c>
      <c r="Q17" s="227"/>
      <c r="R17" s="228"/>
      <c r="S17" s="226" t="str">
        <f t="shared" si="3"/>
        <v xml:space="preserve"> </v>
      </c>
      <c r="T17" s="227"/>
      <c r="U17" s="228"/>
      <c r="V17" s="226" t="str">
        <f t="shared" si="4"/>
        <v>√</v>
      </c>
      <c r="W17" s="227"/>
      <c r="X17" s="228"/>
      <c r="Y17" s="128"/>
    </row>
    <row r="18" spans="1:25">
      <c r="A18" s="73" t="str">
        <f>IF(รายชื่อสมาชิก!A17="","",รายชื่อสมาชิก!A17&amp; "  " )</f>
        <v xml:space="preserve">13  </v>
      </c>
      <c r="B18" s="201" t="str">
        <f>IF(รายชื่อสมาชิก!D17="","",รายชื่อสมาชิก!D17&amp; "  " )</f>
        <v xml:space="preserve">เด็กชายจีรวัฒน์ สันติสุข  </v>
      </c>
      <c r="C18" s="225"/>
      <c r="D18" s="226">
        <f>ภาคเรียนที่2!X18</f>
        <v>0</v>
      </c>
      <c r="E18" s="227"/>
      <c r="F18" s="227"/>
      <c r="G18" s="227"/>
      <c r="H18" s="227"/>
      <c r="I18" s="232"/>
      <c r="J18" s="226">
        <f t="shared" si="0"/>
        <v>0</v>
      </c>
      <c r="K18" s="227"/>
      <c r="L18" s="228"/>
      <c r="M18" s="229" t="str">
        <f t="shared" si="1"/>
        <v xml:space="preserve"> </v>
      </c>
      <c r="N18" s="227"/>
      <c r="O18" s="228"/>
      <c r="P18" s="226" t="str">
        <f t="shared" si="2"/>
        <v xml:space="preserve"> </v>
      </c>
      <c r="Q18" s="227"/>
      <c r="R18" s="228"/>
      <c r="S18" s="226" t="str">
        <f t="shared" si="3"/>
        <v xml:space="preserve"> </v>
      </c>
      <c r="T18" s="227"/>
      <c r="U18" s="228"/>
      <c r="V18" s="226" t="str">
        <f t="shared" si="4"/>
        <v>√</v>
      </c>
      <c r="W18" s="227"/>
      <c r="X18" s="228"/>
      <c r="Y18" s="128"/>
    </row>
    <row r="19" spans="1:25">
      <c r="A19" s="73" t="str">
        <f>IF(รายชื่อสมาชิก!A18="","",รายชื่อสมาชิก!A18&amp; "  " )</f>
        <v/>
      </c>
      <c r="B19" s="201" t="str">
        <f>IF(รายชื่อสมาชิก!D18="","",รายชื่อสมาชิก!D18&amp; "  " )</f>
        <v/>
      </c>
      <c r="C19" s="225"/>
      <c r="D19" s="226" t="str">
        <f>ภาคเรียนที่2!X19</f>
        <v/>
      </c>
      <c r="E19" s="227"/>
      <c r="F19" s="227"/>
      <c r="G19" s="227"/>
      <c r="H19" s="227"/>
      <c r="I19" s="232"/>
      <c r="J19" s="226" t="str">
        <f t="shared" si="0"/>
        <v/>
      </c>
      <c r="K19" s="227"/>
      <c r="L19" s="228"/>
      <c r="M19" s="229" t="str">
        <f t="shared" si="1"/>
        <v/>
      </c>
      <c r="N19" s="227"/>
      <c r="O19" s="228"/>
      <c r="P19" s="226" t="str">
        <f t="shared" si="2"/>
        <v/>
      </c>
      <c r="Q19" s="227"/>
      <c r="R19" s="228"/>
      <c r="S19" s="226" t="str">
        <f t="shared" si="3"/>
        <v/>
      </c>
      <c r="T19" s="227"/>
      <c r="U19" s="228"/>
      <c r="V19" s="226" t="str">
        <f t="shared" si="4"/>
        <v/>
      </c>
      <c r="W19" s="227"/>
      <c r="X19" s="228"/>
      <c r="Y19" s="128"/>
    </row>
    <row r="20" spans="1:25">
      <c r="A20" s="73" t="str">
        <f>IF(รายชื่อสมาชิก!A19="","",รายชื่อสมาชิก!A19&amp; "  " )</f>
        <v/>
      </c>
      <c r="B20" s="201" t="str">
        <f>IF(รายชื่อสมาชิก!D19="","",รายชื่อสมาชิก!D19&amp; "  " )</f>
        <v/>
      </c>
      <c r="C20" s="225"/>
      <c r="D20" s="226" t="str">
        <f>ภาคเรียนที่2!X20</f>
        <v/>
      </c>
      <c r="E20" s="227"/>
      <c r="F20" s="227"/>
      <c r="G20" s="227"/>
      <c r="H20" s="227"/>
      <c r="I20" s="232"/>
      <c r="J20" s="226" t="str">
        <f t="shared" si="0"/>
        <v/>
      </c>
      <c r="K20" s="227"/>
      <c r="L20" s="228"/>
      <c r="M20" s="229" t="str">
        <f t="shared" si="1"/>
        <v/>
      </c>
      <c r="N20" s="227"/>
      <c r="O20" s="228"/>
      <c r="P20" s="226" t="str">
        <f t="shared" si="2"/>
        <v/>
      </c>
      <c r="Q20" s="227"/>
      <c r="R20" s="228"/>
      <c r="S20" s="226" t="str">
        <f t="shared" si="3"/>
        <v/>
      </c>
      <c r="T20" s="227"/>
      <c r="U20" s="228"/>
      <c r="V20" s="226" t="str">
        <f t="shared" si="4"/>
        <v/>
      </c>
      <c r="W20" s="227"/>
      <c r="X20" s="228"/>
      <c r="Y20" s="128"/>
    </row>
    <row r="21" spans="1:25">
      <c r="A21" s="73" t="str">
        <f>IF(รายชื่อสมาชิก!A20="","",รายชื่อสมาชิก!A20&amp; "  " )</f>
        <v/>
      </c>
      <c r="B21" s="201" t="str">
        <f>IF(รายชื่อสมาชิก!D20="","",รายชื่อสมาชิก!D20&amp; "  " )</f>
        <v/>
      </c>
      <c r="C21" s="225"/>
      <c r="D21" s="226" t="str">
        <f>ภาคเรียนที่2!X21</f>
        <v/>
      </c>
      <c r="E21" s="227"/>
      <c r="F21" s="227"/>
      <c r="G21" s="227"/>
      <c r="H21" s="227"/>
      <c r="I21" s="232"/>
      <c r="J21" s="226" t="str">
        <f t="shared" si="0"/>
        <v/>
      </c>
      <c r="K21" s="227"/>
      <c r="L21" s="228"/>
      <c r="M21" s="229" t="str">
        <f t="shared" si="1"/>
        <v/>
      </c>
      <c r="N21" s="227"/>
      <c r="O21" s="228"/>
      <c r="P21" s="226" t="str">
        <f t="shared" si="2"/>
        <v/>
      </c>
      <c r="Q21" s="227"/>
      <c r="R21" s="228"/>
      <c r="S21" s="226" t="str">
        <f t="shared" si="3"/>
        <v/>
      </c>
      <c r="T21" s="227"/>
      <c r="U21" s="228"/>
      <c r="V21" s="226" t="str">
        <f t="shared" si="4"/>
        <v/>
      </c>
      <c r="W21" s="227"/>
      <c r="X21" s="228"/>
      <c r="Y21" s="128"/>
    </row>
    <row r="22" spans="1:25">
      <c r="A22" s="73" t="str">
        <f>IF(รายชื่อสมาชิก!A21="","",รายชื่อสมาชิก!A21&amp; "  " )</f>
        <v/>
      </c>
      <c r="B22" s="201" t="str">
        <f>IF(รายชื่อสมาชิก!D21="","",รายชื่อสมาชิก!D21&amp; "  " )</f>
        <v/>
      </c>
      <c r="C22" s="225"/>
      <c r="D22" s="226" t="str">
        <f>ภาคเรียนที่2!X22</f>
        <v/>
      </c>
      <c r="E22" s="227"/>
      <c r="F22" s="227"/>
      <c r="G22" s="227"/>
      <c r="H22" s="227"/>
      <c r="I22" s="232"/>
      <c r="J22" s="226" t="str">
        <f t="shared" si="0"/>
        <v/>
      </c>
      <c r="K22" s="227"/>
      <c r="L22" s="228"/>
      <c r="M22" s="229" t="str">
        <f t="shared" si="1"/>
        <v/>
      </c>
      <c r="N22" s="227"/>
      <c r="O22" s="228"/>
      <c r="P22" s="226" t="str">
        <f t="shared" si="2"/>
        <v/>
      </c>
      <c r="Q22" s="227"/>
      <c r="R22" s="228"/>
      <c r="S22" s="226" t="str">
        <f t="shared" si="3"/>
        <v/>
      </c>
      <c r="T22" s="227"/>
      <c r="U22" s="228"/>
      <c r="V22" s="226" t="str">
        <f t="shared" si="4"/>
        <v/>
      </c>
      <c r="W22" s="227"/>
      <c r="X22" s="228"/>
      <c r="Y22" s="128"/>
    </row>
    <row r="23" spans="1:25">
      <c r="A23" s="73" t="str">
        <f>IF(รายชื่อสมาชิก!A22="","",รายชื่อสมาชิก!A22&amp; "  " )</f>
        <v/>
      </c>
      <c r="B23" s="201" t="str">
        <f>IF(รายชื่อสมาชิก!D22="","",รายชื่อสมาชิก!D22&amp; "  " )</f>
        <v/>
      </c>
      <c r="C23" s="225"/>
      <c r="D23" s="226" t="str">
        <f>ภาคเรียนที่2!X23</f>
        <v/>
      </c>
      <c r="E23" s="227"/>
      <c r="F23" s="227"/>
      <c r="G23" s="227"/>
      <c r="H23" s="227"/>
      <c r="I23" s="232"/>
      <c r="J23" s="226" t="str">
        <f t="shared" si="0"/>
        <v/>
      </c>
      <c r="K23" s="227"/>
      <c r="L23" s="228"/>
      <c r="M23" s="229" t="str">
        <f t="shared" si="1"/>
        <v/>
      </c>
      <c r="N23" s="227"/>
      <c r="O23" s="228"/>
      <c r="P23" s="226" t="str">
        <f t="shared" si="2"/>
        <v/>
      </c>
      <c r="Q23" s="227"/>
      <c r="R23" s="228"/>
      <c r="S23" s="226" t="str">
        <f t="shared" si="3"/>
        <v/>
      </c>
      <c r="T23" s="227"/>
      <c r="U23" s="228"/>
      <c r="V23" s="226" t="str">
        <f t="shared" si="4"/>
        <v/>
      </c>
      <c r="W23" s="227"/>
      <c r="X23" s="228"/>
      <c r="Y23" s="128"/>
    </row>
    <row r="24" spans="1:25">
      <c r="A24" s="73" t="str">
        <f>IF(รายชื่อสมาชิก!A23="","",รายชื่อสมาชิก!A23&amp; "  " )</f>
        <v/>
      </c>
      <c r="B24" s="201" t="str">
        <f>IF(รายชื่อสมาชิก!D23="","",รายชื่อสมาชิก!D23&amp; "  " )</f>
        <v/>
      </c>
      <c r="C24" s="225"/>
      <c r="D24" s="226" t="str">
        <f>ภาคเรียนที่2!X24</f>
        <v/>
      </c>
      <c r="E24" s="227"/>
      <c r="F24" s="227"/>
      <c r="G24" s="227"/>
      <c r="H24" s="227"/>
      <c r="I24" s="232"/>
      <c r="J24" s="226" t="str">
        <f t="shared" si="0"/>
        <v/>
      </c>
      <c r="K24" s="227"/>
      <c r="L24" s="228"/>
      <c r="M24" s="229" t="str">
        <f t="shared" si="1"/>
        <v/>
      </c>
      <c r="N24" s="227"/>
      <c r="O24" s="228"/>
      <c r="P24" s="226" t="str">
        <f t="shared" si="2"/>
        <v/>
      </c>
      <c r="Q24" s="227"/>
      <c r="R24" s="228"/>
      <c r="S24" s="226" t="str">
        <f t="shared" si="3"/>
        <v/>
      </c>
      <c r="T24" s="227"/>
      <c r="U24" s="228"/>
      <c r="V24" s="226" t="str">
        <f t="shared" si="4"/>
        <v/>
      </c>
      <c r="W24" s="227"/>
      <c r="X24" s="228"/>
      <c r="Y24" s="128"/>
    </row>
    <row r="25" spans="1:25">
      <c r="A25" s="73" t="str">
        <f>IF(รายชื่อสมาชิก!A24="","",รายชื่อสมาชิก!A24&amp; "  " )</f>
        <v/>
      </c>
      <c r="B25" s="201" t="str">
        <f>IF(รายชื่อสมาชิก!D24="","",รายชื่อสมาชิก!D24&amp; "  " )</f>
        <v/>
      </c>
      <c r="C25" s="225"/>
      <c r="D25" s="226" t="str">
        <f>ภาคเรียนที่2!X25</f>
        <v/>
      </c>
      <c r="E25" s="227"/>
      <c r="F25" s="227"/>
      <c r="G25" s="227"/>
      <c r="H25" s="227"/>
      <c r="I25" s="232"/>
      <c r="J25" s="226" t="str">
        <f t="shared" si="0"/>
        <v/>
      </c>
      <c r="K25" s="227"/>
      <c r="L25" s="228"/>
      <c r="M25" s="229" t="str">
        <f t="shared" si="1"/>
        <v/>
      </c>
      <c r="N25" s="227"/>
      <c r="O25" s="228"/>
      <c r="P25" s="226" t="str">
        <f t="shared" si="2"/>
        <v/>
      </c>
      <c r="Q25" s="227"/>
      <c r="R25" s="228"/>
      <c r="S25" s="226" t="str">
        <f t="shared" si="3"/>
        <v/>
      </c>
      <c r="T25" s="227"/>
      <c r="U25" s="228"/>
      <c r="V25" s="226" t="str">
        <f t="shared" si="4"/>
        <v/>
      </c>
      <c r="W25" s="227"/>
      <c r="X25" s="228"/>
      <c r="Y25" s="128"/>
    </row>
    <row r="26" spans="1:25">
      <c r="A26" s="73" t="str">
        <f>IF(รายชื่อสมาชิก!A25="","",รายชื่อสมาชิก!A25&amp; "  " )</f>
        <v/>
      </c>
      <c r="B26" s="201" t="str">
        <f>IF(รายชื่อสมาชิก!D25="","",รายชื่อสมาชิก!D25&amp; "  " )</f>
        <v/>
      </c>
      <c r="C26" s="225"/>
      <c r="D26" s="226" t="str">
        <f>ภาคเรียนที่2!X26</f>
        <v/>
      </c>
      <c r="E26" s="227"/>
      <c r="F26" s="227"/>
      <c r="G26" s="227"/>
      <c r="H26" s="227"/>
      <c r="I26" s="232"/>
      <c r="J26" s="226" t="str">
        <f t="shared" si="0"/>
        <v/>
      </c>
      <c r="K26" s="227"/>
      <c r="L26" s="228"/>
      <c r="M26" s="229" t="str">
        <f t="shared" si="1"/>
        <v/>
      </c>
      <c r="N26" s="227"/>
      <c r="O26" s="228"/>
      <c r="P26" s="226" t="str">
        <f t="shared" si="2"/>
        <v/>
      </c>
      <c r="Q26" s="227"/>
      <c r="R26" s="228"/>
      <c r="S26" s="226" t="str">
        <f t="shared" si="3"/>
        <v/>
      </c>
      <c r="T26" s="227"/>
      <c r="U26" s="228"/>
      <c r="V26" s="226" t="str">
        <f t="shared" si="4"/>
        <v/>
      </c>
      <c r="W26" s="227"/>
      <c r="X26" s="228"/>
      <c r="Y26" s="128"/>
    </row>
    <row r="27" spans="1:25">
      <c r="A27" s="73" t="str">
        <f>IF(รายชื่อสมาชิก!A26="","",รายชื่อสมาชิก!A26&amp; "  " )</f>
        <v/>
      </c>
      <c r="B27" s="201" t="str">
        <f>IF(รายชื่อสมาชิก!D26="","",รายชื่อสมาชิก!D26&amp; "  " )</f>
        <v/>
      </c>
      <c r="C27" s="225"/>
      <c r="D27" s="226" t="str">
        <f>ภาคเรียนที่2!X27</f>
        <v/>
      </c>
      <c r="E27" s="227"/>
      <c r="F27" s="227"/>
      <c r="G27" s="227"/>
      <c r="H27" s="227"/>
      <c r="I27" s="232"/>
      <c r="J27" s="226" t="str">
        <f t="shared" si="0"/>
        <v/>
      </c>
      <c r="K27" s="227"/>
      <c r="L27" s="228"/>
      <c r="M27" s="229" t="str">
        <f t="shared" si="1"/>
        <v/>
      </c>
      <c r="N27" s="227"/>
      <c r="O27" s="228"/>
      <c r="P27" s="226" t="str">
        <f t="shared" si="2"/>
        <v/>
      </c>
      <c r="Q27" s="227"/>
      <c r="R27" s="228"/>
      <c r="S27" s="226" t="str">
        <f t="shared" si="3"/>
        <v/>
      </c>
      <c r="T27" s="227"/>
      <c r="U27" s="228"/>
      <c r="V27" s="226" t="str">
        <f t="shared" si="4"/>
        <v/>
      </c>
      <c r="W27" s="227"/>
      <c r="X27" s="228"/>
      <c r="Y27" s="128"/>
    </row>
    <row r="28" spans="1:25" ht="21.6" thickBot="1">
      <c r="A28" s="129" t="str">
        <f>IF(รายชื่อสมาชิก!A27="","",รายชื่อสมาชิก!A27&amp; "  " )</f>
        <v/>
      </c>
      <c r="B28" s="233" t="str">
        <f>IF(รายชื่อสมาชิก!D27="","",รายชื่อสมาชิก!D27&amp; "  " )</f>
        <v/>
      </c>
      <c r="C28" s="234"/>
      <c r="D28" s="235" t="str">
        <f>ภาคเรียนที่2!X28</f>
        <v/>
      </c>
      <c r="E28" s="236"/>
      <c r="F28" s="236"/>
      <c r="G28" s="236"/>
      <c r="H28" s="236"/>
      <c r="I28" s="239"/>
      <c r="J28" s="235" t="str">
        <f t="shared" si="0"/>
        <v/>
      </c>
      <c r="K28" s="236"/>
      <c r="L28" s="237"/>
      <c r="M28" s="238" t="str">
        <f t="shared" si="1"/>
        <v/>
      </c>
      <c r="N28" s="236"/>
      <c r="O28" s="237"/>
      <c r="P28" s="235" t="str">
        <f t="shared" si="2"/>
        <v/>
      </c>
      <c r="Q28" s="236"/>
      <c r="R28" s="237"/>
      <c r="S28" s="235" t="str">
        <f t="shared" si="3"/>
        <v/>
      </c>
      <c r="T28" s="236"/>
      <c r="U28" s="237"/>
      <c r="V28" s="235" t="str">
        <f t="shared" si="4"/>
        <v/>
      </c>
      <c r="W28" s="236"/>
      <c r="X28" s="237"/>
      <c r="Y28" s="130"/>
    </row>
    <row r="29" spans="1:25" ht="21.6" thickBot="1">
      <c r="A29" s="131" t="str">
        <f>IF(รายชื่อสมาชิก!A28="","",รายชื่อสมาชิก!A28&amp; "  " )</f>
        <v/>
      </c>
      <c r="B29" s="280" t="s">
        <v>446</v>
      </c>
      <c r="C29" s="281"/>
      <c r="D29" s="282">
        <f>IF(COUNTA(รายชื่อสมาชิก!D5:D29)=0,"",COUNTA(รายชื่อสมาชิก!D5:D29))</f>
        <v>13</v>
      </c>
      <c r="E29" s="283"/>
      <c r="F29" s="283"/>
      <c r="G29" s="284" t="s">
        <v>447</v>
      </c>
      <c r="H29" s="285"/>
      <c r="I29" s="285"/>
      <c r="J29" s="286"/>
      <c r="K29" s="287"/>
      <c r="L29" s="288"/>
      <c r="M29" s="289">
        <f>COUNTIF(M6:O28,"√")</f>
        <v>0</v>
      </c>
      <c r="N29" s="290"/>
      <c r="O29" s="291"/>
      <c r="P29" s="289">
        <f t="shared" ref="P29" si="5">COUNTIF(P6:R28,"√")</f>
        <v>0</v>
      </c>
      <c r="Q29" s="290"/>
      <c r="R29" s="291"/>
      <c r="S29" s="289">
        <f t="shared" ref="S29" si="6">COUNTIF(S6:U28,"√")</f>
        <v>1</v>
      </c>
      <c r="T29" s="290"/>
      <c r="U29" s="291"/>
      <c r="V29" s="289">
        <f t="shared" ref="V29" si="7">COUNTIF(V6:X28,"√")</f>
        <v>12</v>
      </c>
      <c r="W29" s="290"/>
      <c r="X29" s="291"/>
      <c r="Y29" s="222"/>
    </row>
    <row r="30" spans="1:25" ht="21.6" thickBot="1">
      <c r="A30" s="304" t="s">
        <v>434</v>
      </c>
      <c r="B30" s="305"/>
      <c r="C30" s="305"/>
      <c r="D30" s="305"/>
      <c r="E30" s="305"/>
      <c r="F30" s="305"/>
      <c r="G30" s="305"/>
      <c r="H30" s="305"/>
      <c r="I30" s="306"/>
      <c r="J30" s="307">
        <f>SUM(J6:L28)</f>
        <v>63</v>
      </c>
      <c r="K30" s="308"/>
      <c r="L30" s="309"/>
      <c r="M30" s="292"/>
      <c r="N30" s="293"/>
      <c r="O30" s="294"/>
      <c r="P30" s="292"/>
      <c r="Q30" s="293"/>
      <c r="R30" s="294"/>
      <c r="S30" s="292"/>
      <c r="T30" s="293"/>
      <c r="U30" s="294"/>
      <c r="V30" s="292"/>
      <c r="W30" s="293"/>
      <c r="X30" s="294"/>
      <c r="Y30" s="223"/>
    </row>
    <row r="31" spans="1:25" ht="21.6" thickBot="1">
      <c r="A31" s="298" t="s">
        <v>445</v>
      </c>
      <c r="B31" s="299"/>
      <c r="C31" s="299"/>
      <c r="D31" s="299"/>
      <c r="E31" s="299"/>
      <c r="F31" s="299"/>
      <c r="G31" s="299"/>
      <c r="H31" s="299"/>
      <c r="I31" s="300"/>
      <c r="J31" s="301">
        <f>(100*$J$30)/(100*$D$29)</f>
        <v>4.8461538461538458</v>
      </c>
      <c r="K31" s="302"/>
      <c r="L31" s="303"/>
      <c r="M31" s="295"/>
      <c r="N31" s="296"/>
      <c r="O31" s="297"/>
      <c r="P31" s="295"/>
      <c r="Q31" s="296"/>
      <c r="R31" s="297"/>
      <c r="S31" s="295"/>
      <c r="T31" s="296"/>
      <c r="U31" s="297"/>
      <c r="V31" s="295"/>
      <c r="W31" s="296"/>
      <c r="X31" s="297"/>
      <c r="Y31" s="224"/>
    </row>
  </sheetData>
  <sheetProtection algorithmName="SHA-512" hashValue="x92oLHeXQz/9bkYoETY7/4HKHV4YLCu7vRe/MnxASzFU6YFfYcMFpWQWeHFzqs94QrJci99gNDHIwqOCeNip4Q==" saltValue="3+sDc6ohgtfbJ/mQT0YP8Q==" spinCount="100000" sheet="1" objects="1" scenarios="1"/>
  <mergeCells count="193">
    <mergeCell ref="B29:C29"/>
    <mergeCell ref="D29:F29"/>
    <mergeCell ref="G29:I29"/>
    <mergeCell ref="J29:L29"/>
    <mergeCell ref="M29:O31"/>
    <mergeCell ref="P29:R31"/>
    <mergeCell ref="S29:U31"/>
    <mergeCell ref="A31:I31"/>
    <mergeCell ref="V29:X31"/>
    <mergeCell ref="J31:L31"/>
    <mergeCell ref="A30:I30"/>
    <mergeCell ref="J30:L30"/>
    <mergeCell ref="P28:R28"/>
    <mergeCell ref="S28:U28"/>
    <mergeCell ref="V28:X28"/>
    <mergeCell ref="P21:R21"/>
    <mergeCell ref="S21:U21"/>
    <mergeCell ref="V21:X21"/>
    <mergeCell ref="P22:R22"/>
    <mergeCell ref="S22:U22"/>
    <mergeCell ref="V22:X22"/>
    <mergeCell ref="P26:R26"/>
    <mergeCell ref="S26:U26"/>
    <mergeCell ref="V26:X26"/>
    <mergeCell ref="P27:R27"/>
    <mergeCell ref="S27:U27"/>
    <mergeCell ref="V27:X27"/>
    <mergeCell ref="P24:R24"/>
    <mergeCell ref="S24:U24"/>
    <mergeCell ref="V24:X24"/>
    <mergeCell ref="P25:R25"/>
    <mergeCell ref="S25:U25"/>
    <mergeCell ref="V25:X25"/>
    <mergeCell ref="P23:R23"/>
    <mergeCell ref="S23:U23"/>
    <mergeCell ref="V23:X23"/>
    <mergeCell ref="P18:R18"/>
    <mergeCell ref="S18:U18"/>
    <mergeCell ref="V18:X18"/>
    <mergeCell ref="J19:L19"/>
    <mergeCell ref="M19:O19"/>
    <mergeCell ref="P19:R19"/>
    <mergeCell ref="S19:U19"/>
    <mergeCell ref="V19:X19"/>
    <mergeCell ref="P20:R20"/>
    <mergeCell ref="S20:U20"/>
    <mergeCell ref="V20:X20"/>
    <mergeCell ref="P16:R16"/>
    <mergeCell ref="S16:U16"/>
    <mergeCell ref="V16:X16"/>
    <mergeCell ref="J17:L17"/>
    <mergeCell ref="M17:O17"/>
    <mergeCell ref="P17:R17"/>
    <mergeCell ref="S17:U17"/>
    <mergeCell ref="V17:X17"/>
    <mergeCell ref="D17:I17"/>
    <mergeCell ref="P13:R13"/>
    <mergeCell ref="S13:U13"/>
    <mergeCell ref="V13:X13"/>
    <mergeCell ref="P14:R14"/>
    <mergeCell ref="S14:U14"/>
    <mergeCell ref="V14:X14"/>
    <mergeCell ref="J15:L15"/>
    <mergeCell ref="M15:O15"/>
    <mergeCell ref="P15:R15"/>
    <mergeCell ref="S15:U15"/>
    <mergeCell ref="V15:X15"/>
    <mergeCell ref="P10:R10"/>
    <mergeCell ref="S10:U10"/>
    <mergeCell ref="V10:X10"/>
    <mergeCell ref="J11:L11"/>
    <mergeCell ref="M11:O11"/>
    <mergeCell ref="P11:R11"/>
    <mergeCell ref="S11:U11"/>
    <mergeCell ref="V11:X11"/>
    <mergeCell ref="P12:R12"/>
    <mergeCell ref="S12:U12"/>
    <mergeCell ref="V12:X12"/>
    <mergeCell ref="D6:I6"/>
    <mergeCell ref="D7:I7"/>
    <mergeCell ref="P8:R8"/>
    <mergeCell ref="S8:U8"/>
    <mergeCell ref="V8:X8"/>
    <mergeCell ref="J9:L9"/>
    <mergeCell ref="M9:O9"/>
    <mergeCell ref="P9:R9"/>
    <mergeCell ref="S9:U9"/>
    <mergeCell ref="V9:X9"/>
    <mergeCell ref="D8:I8"/>
    <mergeCell ref="D9:I9"/>
    <mergeCell ref="V6:X6"/>
    <mergeCell ref="J7:L7"/>
    <mergeCell ref="M7:O7"/>
    <mergeCell ref="P7:R7"/>
    <mergeCell ref="S7:U7"/>
    <mergeCell ref="V7:X7"/>
    <mergeCell ref="J6:L6"/>
    <mergeCell ref="M6:O6"/>
    <mergeCell ref="P6:R6"/>
    <mergeCell ref="S6:U6"/>
    <mergeCell ref="M3:X3"/>
    <mergeCell ref="J4:L5"/>
    <mergeCell ref="M4:O5"/>
    <mergeCell ref="P4:R5"/>
    <mergeCell ref="S4:U5"/>
    <mergeCell ref="V4:X5"/>
    <mergeCell ref="Y3:Y5"/>
    <mergeCell ref="J3:L3"/>
    <mergeCell ref="D3:I3"/>
    <mergeCell ref="D4:I4"/>
    <mergeCell ref="D5:I5"/>
    <mergeCell ref="B28:C28"/>
    <mergeCell ref="J28:L28"/>
    <mergeCell ref="M28:O28"/>
    <mergeCell ref="B27:C27"/>
    <mergeCell ref="B26:C26"/>
    <mergeCell ref="J26:L26"/>
    <mergeCell ref="M26:O26"/>
    <mergeCell ref="D26:I26"/>
    <mergeCell ref="D27:I27"/>
    <mergeCell ref="D28:I28"/>
    <mergeCell ref="J27:L27"/>
    <mergeCell ref="M27:O27"/>
    <mergeCell ref="B25:C25"/>
    <mergeCell ref="B24:C24"/>
    <mergeCell ref="J24:L24"/>
    <mergeCell ref="M24:O24"/>
    <mergeCell ref="B23:C23"/>
    <mergeCell ref="B22:C22"/>
    <mergeCell ref="J22:L22"/>
    <mergeCell ref="M22:O22"/>
    <mergeCell ref="D22:I22"/>
    <mergeCell ref="D23:I23"/>
    <mergeCell ref="D24:I24"/>
    <mergeCell ref="D25:I25"/>
    <mergeCell ref="J23:L23"/>
    <mergeCell ref="M23:O23"/>
    <mergeCell ref="J25:L25"/>
    <mergeCell ref="M25:O25"/>
    <mergeCell ref="B21:C21"/>
    <mergeCell ref="B20:C20"/>
    <mergeCell ref="J20:L20"/>
    <mergeCell ref="M20:O20"/>
    <mergeCell ref="B19:C19"/>
    <mergeCell ref="B18:C18"/>
    <mergeCell ref="J18:L18"/>
    <mergeCell ref="M18:O18"/>
    <mergeCell ref="D18:I18"/>
    <mergeCell ref="D19:I19"/>
    <mergeCell ref="D20:I20"/>
    <mergeCell ref="D21:I21"/>
    <mergeCell ref="J21:L21"/>
    <mergeCell ref="M21:O21"/>
    <mergeCell ref="B16:C16"/>
    <mergeCell ref="J16:L16"/>
    <mergeCell ref="M16:O16"/>
    <mergeCell ref="B15:C15"/>
    <mergeCell ref="B14:C14"/>
    <mergeCell ref="J14:L14"/>
    <mergeCell ref="M14:O14"/>
    <mergeCell ref="D10:I10"/>
    <mergeCell ref="D11:I11"/>
    <mergeCell ref="D12:I12"/>
    <mergeCell ref="D13:I13"/>
    <mergeCell ref="D14:I14"/>
    <mergeCell ref="D15:I15"/>
    <mergeCell ref="D16:I16"/>
    <mergeCell ref="J13:L13"/>
    <mergeCell ref="M13:O13"/>
    <mergeCell ref="A1:K1"/>
    <mergeCell ref="A2:B2"/>
    <mergeCell ref="D2:K2"/>
    <mergeCell ref="L2:S2"/>
    <mergeCell ref="M1:Y1"/>
    <mergeCell ref="T2:Y2"/>
    <mergeCell ref="Y29:Y31"/>
    <mergeCell ref="B9:C9"/>
    <mergeCell ref="B8:C8"/>
    <mergeCell ref="J8:L8"/>
    <mergeCell ref="M8:O8"/>
    <mergeCell ref="B7:C7"/>
    <mergeCell ref="B6:C6"/>
    <mergeCell ref="A3:A5"/>
    <mergeCell ref="B3:C5"/>
    <mergeCell ref="B13:C13"/>
    <mergeCell ref="B12:C12"/>
    <mergeCell ref="J12:L12"/>
    <mergeCell ref="M12:O12"/>
    <mergeCell ref="B11:C11"/>
    <mergeCell ref="B10:C10"/>
    <mergeCell ref="J10:L10"/>
    <mergeCell ref="M10:O10"/>
    <mergeCell ref="B17:C17"/>
  </mergeCells>
  <pageMargins left="0.66966666666666663" right="8.3333333333333329E-2" top="0.75" bottom="0.36458333333333331" header="0.3" footer="0.3"/>
  <pageSetup paperSize="9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30"/>
  <sheetViews>
    <sheetView view="pageLayout" zoomScaleNormal="100" workbookViewId="0">
      <selection activeCell="L7" sqref="L7"/>
    </sheetView>
  </sheetViews>
  <sheetFormatPr defaultColWidth="9.109375" defaultRowHeight="21"/>
  <cols>
    <col min="1" max="1" width="4.6640625" style="70" customWidth="1"/>
    <col min="2" max="2" width="12.6640625" style="70" customWidth="1"/>
    <col min="3" max="3" width="11.33203125" style="70" customWidth="1"/>
    <col min="4" max="5" width="4.6640625" style="70" customWidth="1"/>
    <col min="6" max="7" width="4.6640625" style="86" customWidth="1"/>
    <col min="8" max="15" width="4.6640625" style="70" customWidth="1"/>
    <col min="16" max="16" width="7.33203125" style="70" customWidth="1"/>
    <col min="17" max="16384" width="9.109375" style="70"/>
  </cols>
  <sheetData>
    <row r="1" spans="1:16">
      <c r="A1" s="179" t="s">
        <v>440</v>
      </c>
      <c r="B1" s="179"/>
      <c r="C1" s="179"/>
      <c r="D1" s="179"/>
      <c r="E1" s="179"/>
      <c r="F1" s="179"/>
      <c r="G1" s="179"/>
      <c r="H1" s="71"/>
      <c r="I1" s="179">
        <f>ปก!C7</f>
        <v>0</v>
      </c>
      <c r="J1" s="179"/>
      <c r="K1" s="179"/>
      <c r="L1" s="179"/>
      <c r="M1" s="179"/>
      <c r="N1" s="179"/>
      <c r="O1" s="179"/>
      <c r="P1" s="179"/>
    </row>
    <row r="2" spans="1:16" ht="21.6" thickBot="1">
      <c r="A2" s="209" t="s">
        <v>451</v>
      </c>
      <c r="B2" s="209"/>
      <c r="C2" s="77" t="s">
        <v>21</v>
      </c>
      <c r="D2" s="209" t="str">
        <f>ปก!H10</f>
        <v>นางสาวพิชามญชุ์ กะรัตน์</v>
      </c>
      <c r="E2" s="209"/>
      <c r="F2" s="209"/>
      <c r="G2" s="209"/>
      <c r="H2" s="209"/>
      <c r="I2" s="209"/>
      <c r="J2" s="209"/>
      <c r="K2" s="209"/>
      <c r="L2" s="209" t="str">
        <f>ปก!H11</f>
        <v>นางสาวพิชชาพร อุ่นผาง</v>
      </c>
      <c r="M2" s="209"/>
      <c r="N2" s="209"/>
      <c r="O2" s="209"/>
      <c r="P2" s="79"/>
    </row>
    <row r="3" spans="1:16" ht="21.6" thickBot="1">
      <c r="A3" s="193" t="s">
        <v>1</v>
      </c>
      <c r="B3" s="189" t="s">
        <v>432</v>
      </c>
      <c r="C3" s="190"/>
      <c r="D3" s="310" t="s">
        <v>443</v>
      </c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26" t="s">
        <v>0</v>
      </c>
    </row>
    <row r="4" spans="1:16" ht="21.6" thickBot="1">
      <c r="A4" s="194"/>
      <c r="B4" s="191"/>
      <c r="C4" s="231"/>
      <c r="D4" s="311" t="s">
        <v>441</v>
      </c>
      <c r="E4" s="312"/>
      <c r="F4" s="312"/>
      <c r="G4" s="313"/>
      <c r="H4" s="314" t="s">
        <v>442</v>
      </c>
      <c r="I4" s="315"/>
      <c r="J4" s="315"/>
      <c r="K4" s="316"/>
      <c r="L4" s="317" t="s">
        <v>451</v>
      </c>
      <c r="M4" s="318"/>
      <c r="N4" s="318"/>
      <c r="O4" s="319"/>
      <c r="P4" s="327"/>
    </row>
    <row r="5" spans="1:16" ht="25.5" customHeight="1">
      <c r="A5" s="194"/>
      <c r="B5" s="191"/>
      <c r="C5" s="231"/>
      <c r="D5" s="82" t="s">
        <v>63</v>
      </c>
      <c r="E5" s="324" t="s">
        <v>63</v>
      </c>
      <c r="F5" s="82" t="s">
        <v>54</v>
      </c>
      <c r="G5" s="82" t="s">
        <v>450</v>
      </c>
      <c r="H5" s="82" t="s">
        <v>63</v>
      </c>
      <c r="I5" s="324" t="s">
        <v>63</v>
      </c>
      <c r="J5" s="82" t="s">
        <v>54</v>
      </c>
      <c r="K5" s="82" t="s">
        <v>450</v>
      </c>
      <c r="L5" s="82" t="s">
        <v>63</v>
      </c>
      <c r="M5" s="324" t="s">
        <v>63</v>
      </c>
      <c r="N5" s="82" t="s">
        <v>54</v>
      </c>
      <c r="O5" s="82" t="s">
        <v>450</v>
      </c>
      <c r="P5" s="327"/>
    </row>
    <row r="6" spans="1:16" ht="21.6" thickBot="1">
      <c r="A6" s="194"/>
      <c r="B6" s="320"/>
      <c r="C6" s="321"/>
      <c r="D6" s="81" t="s">
        <v>448</v>
      </c>
      <c r="E6" s="325"/>
      <c r="F6" s="81" t="s">
        <v>449</v>
      </c>
      <c r="G6" s="81" t="s">
        <v>54</v>
      </c>
      <c r="H6" s="81" t="s">
        <v>448</v>
      </c>
      <c r="I6" s="325"/>
      <c r="J6" s="81" t="s">
        <v>449</v>
      </c>
      <c r="K6" s="81" t="s">
        <v>54</v>
      </c>
      <c r="L6" s="81" t="s">
        <v>448</v>
      </c>
      <c r="M6" s="325"/>
      <c r="N6" s="81" t="s">
        <v>449</v>
      </c>
      <c r="O6" s="81" t="s">
        <v>54</v>
      </c>
      <c r="P6" s="328"/>
    </row>
    <row r="7" spans="1:16">
      <c r="A7" s="72" t="str">
        <f>IF(รายชื่อสมาชิก!A5="","",รายชื่อสมาชิก!A5&amp; "  " )</f>
        <v xml:space="preserve">1  </v>
      </c>
      <c r="B7" s="196" t="str">
        <f>IF(รายชื่อสมาชิก!D5="","",รายชื่อสมาชิก!D5&amp; "  " )</f>
        <v xml:space="preserve">เด็กชายดนุสรณ์  คณานิตย์  </v>
      </c>
      <c r="C7" s="230"/>
      <c r="D7" s="83" t="str">
        <f>IF($B7="","",IF(ภาคเรียนที่2!X6&gt;=79.5,"√"," "))</f>
        <v xml:space="preserve"> </v>
      </c>
      <c r="E7" s="84" t="str">
        <f>IF($B7="","",IF(ภาคเรียนที่2!X6&gt;=79.5," ",IF(ภาคเรียนที่2!X6&gt;=69.5,"√",IF(ภาคเรียนที่2!X6&lt;69.5," "))))</f>
        <v xml:space="preserve"> </v>
      </c>
      <c r="F7" s="84" t="str">
        <f>IF($B7="","",IF(ภาคเรียนที่2!X6&gt;=69.5," ",IF(ภาคเรียนที่2!X6&gt;=49.5,"√",IF(ภาคเรียนที่2!X6&lt;49.5," "))))</f>
        <v>√</v>
      </c>
      <c r="G7" s="85" t="str">
        <f>IF($B7="","",IF(ภาคเรียนที่2!X6&lt;49.5,"√"," "))</f>
        <v xml:space="preserve"> </v>
      </c>
      <c r="H7" s="83" t="str">
        <f>IF($B7="","",IF(ภาคเรียนที่!X6&gt;=79.5,"√"," "))</f>
        <v xml:space="preserve"> </v>
      </c>
      <c r="I7" s="84" t="str">
        <f>IF($B7="","",IF(ภาคเรียนที่!X6&gt;=79.5," ",IF(ภาคเรียนที่!X6&gt;=69.5,"√",IF(ภาคเรียนที่!X6&lt;69.5," "))))</f>
        <v xml:space="preserve"> </v>
      </c>
      <c r="J7" s="84" t="str">
        <f>IF($B7="","",IF(ภาคเรียนที่!X6&gt;=69.5," ",IF(ภาคเรียนที่!X6&gt;=49.5,"√",IF(ภาคเรียนที่!X6&lt;49.5," "))))</f>
        <v xml:space="preserve"> </v>
      </c>
      <c r="K7" s="85" t="str">
        <f>IF($B7="","",IF(ภาคเรียนที่!X6&lt;49.5,"√"," "))</f>
        <v>√</v>
      </c>
      <c r="L7" s="83" t="str">
        <f>สรุปผลการประเมิน!M6</f>
        <v xml:space="preserve"> </v>
      </c>
      <c r="M7" s="84" t="str">
        <f>สรุปผลการประเมิน!P6</f>
        <v xml:space="preserve"> </v>
      </c>
      <c r="N7" s="84" t="str">
        <f>สรุปผลการประเมิน!S6</f>
        <v>√</v>
      </c>
      <c r="O7" s="85" t="str">
        <f>สรุปผลการประเมิน!V6</f>
        <v xml:space="preserve"> </v>
      </c>
      <c r="P7" s="80"/>
    </row>
    <row r="8" spans="1:16">
      <c r="A8" s="73" t="str">
        <f>IF(รายชื่อสมาชิก!A6="","",รายชื่อสมาชิก!A6&amp; "  " )</f>
        <v xml:space="preserve">2  </v>
      </c>
      <c r="B8" s="201" t="str">
        <f>IF(รายชื่อสมาชิก!D6="","",รายชื่อสมาชิก!D6&amp; "  " )</f>
        <v xml:space="preserve">เด็กชายภาคิน  ทับทอง  </v>
      </c>
      <c r="C8" s="225"/>
      <c r="D8" s="83" t="str">
        <f>IF($B8="","",IF(ภาคเรียนที่2!X7&gt;=79.5,"√"," "))</f>
        <v xml:space="preserve"> </v>
      </c>
      <c r="E8" s="84" t="str">
        <f>IF($B8="","",IF(ภาคเรียนที่2!X7&gt;=79.5," ",IF(ภาคเรียนที่2!X7&gt;=69.5,"√",IF(ภาคเรียนที่2!X7&lt;69.5," "))))</f>
        <v xml:space="preserve"> </v>
      </c>
      <c r="F8" s="84" t="str">
        <f>IF($B8="","",IF(ภาคเรียนที่2!X7&gt;=69.5," ",IF(ภาคเรียนที่2!X7&gt;=49.5,"√",IF(ภาคเรียนที่2!X7&lt;49.5," "))))</f>
        <v xml:space="preserve"> </v>
      </c>
      <c r="G8" s="85" t="str">
        <f>IF($B8="","",IF(ภาคเรียนที่2!X7&lt;49.5,"√"," "))</f>
        <v>√</v>
      </c>
      <c r="H8" s="83" t="str">
        <f>IF($B8="","",IF(ภาคเรียนที่!X7&gt;=79.5,"√"," "))</f>
        <v xml:space="preserve"> </v>
      </c>
      <c r="I8" s="84" t="str">
        <f>IF($B8="","",IF(ภาคเรียนที่!X7&gt;=79.5," ",IF(ภาคเรียนที่!X7&gt;=69.5,"√",IF(ภาคเรียนที่!X7&lt;69.5," "))))</f>
        <v xml:space="preserve"> </v>
      </c>
      <c r="J8" s="84" t="str">
        <f>IF($B8="","",IF(ภาคเรียนที่!X7&gt;=69.5," ",IF(ภาคเรียนที่!X7&gt;=49.5,"√",IF(ภาคเรียนที่!X7&lt;49.5," "))))</f>
        <v xml:space="preserve"> </v>
      </c>
      <c r="K8" s="85" t="str">
        <f>IF($B8="","",IF(ภาคเรียนที่!X7&lt;49.5,"√"," "))</f>
        <v>√</v>
      </c>
      <c r="L8" s="83" t="str">
        <f>สรุปผลการประเมิน!M7</f>
        <v xml:space="preserve"> </v>
      </c>
      <c r="M8" s="84" t="str">
        <f>สรุปผลการประเมิน!P7</f>
        <v xml:space="preserve"> </v>
      </c>
      <c r="N8" s="84" t="str">
        <f>สรุปผลการประเมิน!S7</f>
        <v xml:space="preserve"> </v>
      </c>
      <c r="O8" s="85" t="str">
        <f>สรุปผลการประเมิน!V7</f>
        <v>√</v>
      </c>
      <c r="P8" s="80"/>
    </row>
    <row r="9" spans="1:16">
      <c r="A9" s="73" t="str">
        <f>IF(รายชื่อสมาชิก!A7="","",รายชื่อสมาชิก!A7&amp; "  " )</f>
        <v xml:space="preserve">3  </v>
      </c>
      <c r="B9" s="201" t="str">
        <f>IF(รายชื่อสมาชิก!D7="","",รายชื่อสมาชิก!D7&amp; "  " )</f>
        <v xml:space="preserve">เด็กชายภานุภัทร อ่อนศรี  </v>
      </c>
      <c r="C9" s="225"/>
      <c r="D9" s="83" t="str">
        <f>IF($B9="","",IF(ภาคเรียนที่2!X8&gt;=79.5,"√"," "))</f>
        <v xml:space="preserve"> </v>
      </c>
      <c r="E9" s="84" t="str">
        <f>IF($B9="","",IF(ภาคเรียนที่2!X8&gt;=79.5," ",IF(ภาคเรียนที่2!X8&gt;=69.5,"√",IF(ภาคเรียนที่2!X8&lt;69.5," "))))</f>
        <v xml:space="preserve"> </v>
      </c>
      <c r="F9" s="84" t="str">
        <f>IF($B9="","",IF(ภาคเรียนที่2!X8&gt;=69.5," ",IF(ภาคเรียนที่2!X8&gt;=49.5,"√",IF(ภาคเรียนที่2!X8&lt;49.5," "))))</f>
        <v xml:space="preserve"> </v>
      </c>
      <c r="G9" s="85" t="str">
        <f>IF($B9="","",IF(ภาคเรียนที่2!X8&lt;49.5,"√"," "))</f>
        <v>√</v>
      </c>
      <c r="H9" s="83" t="str">
        <f>IF($B9="","",IF(ภาคเรียนที่!X8&gt;=79.5,"√"," "))</f>
        <v xml:space="preserve"> </v>
      </c>
      <c r="I9" s="84" t="str">
        <f>IF($B9="","",IF(ภาคเรียนที่!X8&gt;=79.5," ",IF(ภาคเรียนที่!X8&gt;=69.5,"√",IF(ภาคเรียนที่!X8&lt;69.5," "))))</f>
        <v xml:space="preserve"> </v>
      </c>
      <c r="J9" s="84" t="str">
        <f>IF($B9="","",IF(ภาคเรียนที่!X8&gt;=69.5," ",IF(ภาคเรียนที่!X8&gt;=49.5,"√",IF(ภาคเรียนที่!X8&lt;49.5," "))))</f>
        <v xml:space="preserve"> </v>
      </c>
      <c r="K9" s="85" t="str">
        <f>IF($B9="","",IF(ภาคเรียนที่!X8&lt;49.5,"√"," "))</f>
        <v>√</v>
      </c>
      <c r="L9" s="83" t="str">
        <f>สรุปผลการประเมิน!M8</f>
        <v xml:space="preserve"> </v>
      </c>
      <c r="M9" s="84" t="str">
        <f>สรุปผลการประเมิน!P8</f>
        <v xml:space="preserve"> </v>
      </c>
      <c r="N9" s="84" t="str">
        <f>สรุปผลการประเมิน!S8</f>
        <v xml:space="preserve"> </v>
      </c>
      <c r="O9" s="85" t="str">
        <f>สรุปผลการประเมิน!V8</f>
        <v>√</v>
      </c>
      <c r="P9" s="80"/>
    </row>
    <row r="10" spans="1:16">
      <c r="A10" s="73" t="str">
        <f>IF(รายชื่อสมาชิก!A8="","",รายชื่อสมาชิก!A8&amp; "  " )</f>
        <v xml:space="preserve">4  </v>
      </c>
      <c r="B10" s="201" t="str">
        <f>IF(รายชื่อสมาชิก!D8="","",รายชื่อสมาชิก!D8&amp; "  " )</f>
        <v xml:space="preserve">เด็กชายอภินันท์ มหาดไทย  </v>
      </c>
      <c r="C10" s="225"/>
      <c r="D10" s="83" t="str">
        <f>IF($B10="","",IF(ภาคเรียนที่2!X9&gt;=79.5,"√"," "))</f>
        <v xml:space="preserve"> </v>
      </c>
      <c r="E10" s="84" t="str">
        <f>IF($B10="","",IF(ภาคเรียนที่2!X9&gt;=79.5," ",IF(ภาคเรียนที่2!X9&gt;=69.5,"√",IF(ภาคเรียนที่2!X9&lt;69.5," "))))</f>
        <v xml:space="preserve"> </v>
      </c>
      <c r="F10" s="84" t="str">
        <f>IF($B10="","",IF(ภาคเรียนที่2!X9&gt;=69.5," ",IF(ภาคเรียนที่2!X9&gt;=49.5,"√",IF(ภาคเรียนที่2!X9&lt;49.5," "))))</f>
        <v xml:space="preserve"> </v>
      </c>
      <c r="G10" s="85" t="str">
        <f>IF($B10="","",IF(ภาคเรียนที่2!X9&lt;49.5,"√"," "))</f>
        <v>√</v>
      </c>
      <c r="H10" s="83" t="str">
        <f>IF($B10="","",IF(ภาคเรียนที่!X9&gt;=79.5,"√"," "))</f>
        <v xml:space="preserve"> </v>
      </c>
      <c r="I10" s="84" t="str">
        <f>IF($B10="","",IF(ภาคเรียนที่!X9&gt;=79.5," ",IF(ภาคเรียนที่!X9&gt;=69.5,"√",IF(ภาคเรียนที่!X9&lt;69.5," "))))</f>
        <v xml:space="preserve"> </v>
      </c>
      <c r="J10" s="84" t="str">
        <f>IF($B10="","",IF(ภาคเรียนที่!X9&gt;=69.5," ",IF(ภาคเรียนที่!X9&gt;=49.5,"√",IF(ภาคเรียนที่!X9&lt;49.5," "))))</f>
        <v xml:space="preserve"> </v>
      </c>
      <c r="K10" s="85" t="str">
        <f>IF($B10="","",IF(ภาคเรียนที่!X9&lt;49.5,"√"," "))</f>
        <v>√</v>
      </c>
      <c r="L10" s="83" t="str">
        <f>สรุปผลการประเมิน!M9</f>
        <v xml:space="preserve"> </v>
      </c>
      <c r="M10" s="84" t="str">
        <f>สรุปผลการประเมิน!P9</f>
        <v xml:space="preserve"> </v>
      </c>
      <c r="N10" s="84" t="str">
        <f>สรุปผลการประเมิน!S9</f>
        <v xml:space="preserve"> </v>
      </c>
      <c r="O10" s="85" t="str">
        <f>สรุปผลการประเมิน!V9</f>
        <v>√</v>
      </c>
      <c r="P10" s="80"/>
    </row>
    <row r="11" spans="1:16">
      <c r="A11" s="73" t="str">
        <f>IF(รายชื่อสมาชิก!A9="","",รายชื่อสมาชิก!A9&amp; "  " )</f>
        <v xml:space="preserve">5  </v>
      </c>
      <c r="B11" s="201" t="str">
        <f>IF(รายชื่อสมาชิก!D9="","",รายชื่อสมาชิก!D9&amp; "  " )</f>
        <v xml:space="preserve">เด็กหญิงพิมศร  แสงดาวงค์  </v>
      </c>
      <c r="C11" s="225"/>
      <c r="D11" s="83" t="str">
        <f>IF($B11="","",IF(ภาคเรียนที่2!X10&gt;=79.5,"√"," "))</f>
        <v xml:space="preserve"> </v>
      </c>
      <c r="E11" s="84" t="str">
        <f>IF($B11="","",IF(ภาคเรียนที่2!X10&gt;=79.5," ",IF(ภาคเรียนที่2!X10&gt;=69.5,"√",IF(ภาคเรียนที่2!X10&lt;69.5," "))))</f>
        <v xml:space="preserve"> </v>
      </c>
      <c r="F11" s="84" t="str">
        <f>IF($B11="","",IF(ภาคเรียนที่2!X10&gt;=69.5," ",IF(ภาคเรียนที่2!X10&gt;=49.5,"√",IF(ภาคเรียนที่2!X10&lt;49.5," "))))</f>
        <v xml:space="preserve"> </v>
      </c>
      <c r="G11" s="85" t="str">
        <f>IF($B11="","",IF(ภาคเรียนที่2!X10&lt;49.5,"√"," "))</f>
        <v>√</v>
      </c>
      <c r="H11" s="83" t="str">
        <f>IF($B11="","",IF(ภาคเรียนที่!X10&gt;=79.5,"√"," "))</f>
        <v xml:space="preserve"> </v>
      </c>
      <c r="I11" s="84" t="str">
        <f>IF($B11="","",IF(ภาคเรียนที่!X10&gt;=79.5," ",IF(ภาคเรียนที่!X10&gt;=69.5,"√",IF(ภาคเรียนที่!X10&lt;69.5," "))))</f>
        <v xml:space="preserve"> </v>
      </c>
      <c r="J11" s="84" t="str">
        <f>IF($B11="","",IF(ภาคเรียนที่!X10&gt;=69.5," ",IF(ภาคเรียนที่!X10&gt;=49.5,"√",IF(ภาคเรียนที่!X10&lt;49.5," "))))</f>
        <v xml:space="preserve"> </v>
      </c>
      <c r="K11" s="85" t="str">
        <f>IF($B11="","",IF(ภาคเรียนที่!X10&lt;49.5,"√"," "))</f>
        <v>√</v>
      </c>
      <c r="L11" s="83" t="str">
        <f>สรุปผลการประเมิน!M10</f>
        <v xml:space="preserve"> </v>
      </c>
      <c r="M11" s="84" t="str">
        <f>สรุปผลการประเมิน!P10</f>
        <v xml:space="preserve"> </v>
      </c>
      <c r="N11" s="84" t="str">
        <f>สรุปผลการประเมิน!S10</f>
        <v xml:space="preserve"> </v>
      </c>
      <c r="O11" s="85" t="str">
        <f>สรุปผลการประเมิน!V10</f>
        <v>√</v>
      </c>
      <c r="P11" s="80"/>
    </row>
    <row r="12" spans="1:16">
      <c r="A12" s="73" t="str">
        <f>IF(รายชื่อสมาชิก!A10="","",รายชื่อสมาชิก!A10&amp; "  " )</f>
        <v xml:space="preserve">6  </v>
      </c>
      <c r="B12" s="201" t="str">
        <f>IF(รายชื่อสมาชิก!D10="","",รายชื่อสมาชิก!D10&amp; "  " )</f>
        <v xml:space="preserve">เด็กชายวชิรปิลันธ์ จีนสุคนธ์  </v>
      </c>
      <c r="C12" s="225"/>
      <c r="D12" s="83" t="str">
        <f>IF($B12="","",IF(ภาคเรียนที่2!X11&gt;=79.5,"√"," "))</f>
        <v xml:space="preserve"> </v>
      </c>
      <c r="E12" s="84" t="str">
        <f>IF($B12="","",IF(ภาคเรียนที่2!X11&gt;=79.5," ",IF(ภาคเรียนที่2!X11&gt;=69.5,"√",IF(ภาคเรียนที่2!X11&lt;69.5," "))))</f>
        <v xml:space="preserve"> </v>
      </c>
      <c r="F12" s="84" t="str">
        <f>IF($B12="","",IF(ภาคเรียนที่2!X11&gt;=69.5," ",IF(ภาคเรียนที่2!X11&gt;=49.5,"√",IF(ภาคเรียนที่2!X11&lt;49.5," "))))</f>
        <v xml:space="preserve"> </v>
      </c>
      <c r="G12" s="85" t="str">
        <f>IF($B12="","",IF(ภาคเรียนที่2!X11&lt;49.5,"√"," "))</f>
        <v>√</v>
      </c>
      <c r="H12" s="83" t="str">
        <f>IF($B12="","",IF(ภาคเรียนที่!X11&gt;=79.5,"√"," "))</f>
        <v xml:space="preserve"> </v>
      </c>
      <c r="I12" s="84" t="str">
        <f>IF($B12="","",IF(ภาคเรียนที่!X11&gt;=79.5," ",IF(ภาคเรียนที่!X11&gt;=69.5,"√",IF(ภาคเรียนที่!X11&lt;69.5," "))))</f>
        <v xml:space="preserve"> </v>
      </c>
      <c r="J12" s="84" t="str">
        <f>IF($B12="","",IF(ภาคเรียนที่!X11&gt;=69.5," ",IF(ภาคเรียนที่!X11&gt;=49.5,"√",IF(ภาคเรียนที่!X11&lt;49.5," "))))</f>
        <v xml:space="preserve"> </v>
      </c>
      <c r="K12" s="85" t="str">
        <f>IF($B12="","",IF(ภาคเรียนที่!X11&lt;49.5,"√"," "))</f>
        <v>√</v>
      </c>
      <c r="L12" s="83" t="str">
        <f>สรุปผลการประเมิน!M11</f>
        <v xml:space="preserve"> </v>
      </c>
      <c r="M12" s="84" t="str">
        <f>สรุปผลการประเมิน!P11</f>
        <v xml:space="preserve"> </v>
      </c>
      <c r="N12" s="84" t="str">
        <f>สรุปผลการประเมิน!S11</f>
        <v xml:space="preserve"> </v>
      </c>
      <c r="O12" s="85" t="str">
        <f>สรุปผลการประเมิน!V11</f>
        <v>√</v>
      </c>
      <c r="P12" s="80"/>
    </row>
    <row r="13" spans="1:16">
      <c r="A13" s="73" t="str">
        <f>IF(รายชื่อสมาชิก!A11="","",รายชื่อสมาชิก!A11&amp; "  " )</f>
        <v xml:space="preserve">7  </v>
      </c>
      <c r="B13" s="201" t="str">
        <f>IF(รายชื่อสมาชิก!D11="","",รายชื่อสมาชิก!D11&amp; "  " )</f>
        <v xml:space="preserve">เด็กชายภัสกร เหล่าพลค้า  </v>
      </c>
      <c r="C13" s="225"/>
      <c r="D13" s="83" t="str">
        <f>IF($B13="","",IF(ภาคเรียนที่2!X12&gt;=79.5,"√"," "))</f>
        <v xml:space="preserve"> </v>
      </c>
      <c r="E13" s="84" t="str">
        <f>IF($B13="","",IF(ภาคเรียนที่2!X12&gt;=79.5," ",IF(ภาคเรียนที่2!X12&gt;=69.5,"√",IF(ภาคเรียนที่2!X12&lt;69.5," "))))</f>
        <v xml:space="preserve"> </v>
      </c>
      <c r="F13" s="84" t="str">
        <f>IF($B13="","",IF(ภาคเรียนที่2!X12&gt;=69.5," ",IF(ภาคเรียนที่2!X12&gt;=49.5,"√",IF(ภาคเรียนที่2!X12&lt;49.5," "))))</f>
        <v xml:space="preserve"> </v>
      </c>
      <c r="G13" s="85" t="str">
        <f>IF($B13="","",IF(ภาคเรียนที่2!X12&lt;49.5,"√"," "))</f>
        <v>√</v>
      </c>
      <c r="H13" s="83" t="str">
        <f>IF($B13="","",IF(ภาคเรียนที่!X12&gt;=79.5,"√"," "))</f>
        <v xml:space="preserve"> </v>
      </c>
      <c r="I13" s="84" t="str">
        <f>IF($B13="","",IF(ภาคเรียนที่!X12&gt;=79.5," ",IF(ภาคเรียนที่!X12&gt;=69.5,"√",IF(ภาคเรียนที่!X12&lt;69.5," "))))</f>
        <v xml:space="preserve"> </v>
      </c>
      <c r="J13" s="84" t="str">
        <f>IF($B13="","",IF(ภาคเรียนที่!X12&gt;=69.5," ",IF(ภาคเรียนที่!X12&gt;=49.5,"√",IF(ภาคเรียนที่!X12&lt;49.5," "))))</f>
        <v xml:space="preserve"> </v>
      </c>
      <c r="K13" s="85" t="str">
        <f>IF($B13="","",IF(ภาคเรียนที่!X12&lt;49.5,"√"," "))</f>
        <v>√</v>
      </c>
      <c r="L13" s="83" t="str">
        <f>สรุปผลการประเมิน!M12</f>
        <v xml:space="preserve"> </v>
      </c>
      <c r="M13" s="84" t="str">
        <f>สรุปผลการประเมิน!P12</f>
        <v xml:space="preserve"> </v>
      </c>
      <c r="N13" s="84" t="str">
        <f>สรุปผลการประเมิน!S12</f>
        <v xml:space="preserve"> </v>
      </c>
      <c r="O13" s="85" t="str">
        <f>สรุปผลการประเมิน!V12</f>
        <v>√</v>
      </c>
      <c r="P13" s="80"/>
    </row>
    <row r="14" spans="1:16">
      <c r="A14" s="73" t="str">
        <f>IF(รายชื่อสมาชิก!A12="","",รายชื่อสมาชิก!A12&amp; "  " )</f>
        <v xml:space="preserve">8  </v>
      </c>
      <c r="B14" s="201" t="str">
        <f>IF(รายชื่อสมาชิก!D12="","",รายชื่อสมาชิก!D12&amp; "  " )</f>
        <v xml:space="preserve">เด็กชายวีระภัทร แสงสุด  </v>
      </c>
      <c r="C14" s="225"/>
      <c r="D14" s="83" t="str">
        <f>IF($B14="","",IF(ภาคเรียนที่2!X13&gt;=79.5,"√"," "))</f>
        <v xml:space="preserve"> </v>
      </c>
      <c r="E14" s="84" t="str">
        <f>IF($B14="","",IF(ภาคเรียนที่2!X13&gt;=79.5," ",IF(ภาคเรียนที่2!X13&gt;=69.5,"√",IF(ภาคเรียนที่2!X13&lt;69.5," "))))</f>
        <v xml:space="preserve"> </v>
      </c>
      <c r="F14" s="84" t="str">
        <f>IF($B14="","",IF(ภาคเรียนที่2!X13&gt;=69.5," ",IF(ภาคเรียนที่2!X13&gt;=49.5,"√",IF(ภาคเรียนที่2!X13&lt;49.5," "))))</f>
        <v xml:space="preserve"> </v>
      </c>
      <c r="G14" s="85" t="str">
        <f>IF($B14="","",IF(ภาคเรียนที่2!X13&lt;49.5,"√"," "))</f>
        <v>√</v>
      </c>
      <c r="H14" s="83" t="str">
        <f>IF($B14="","",IF(ภาคเรียนที่!X13&gt;=79.5,"√"," "))</f>
        <v xml:space="preserve"> </v>
      </c>
      <c r="I14" s="84" t="str">
        <f>IF($B14="","",IF(ภาคเรียนที่!X13&gt;=79.5," ",IF(ภาคเรียนที่!X13&gt;=69.5,"√",IF(ภาคเรียนที่!X13&lt;69.5," "))))</f>
        <v xml:space="preserve"> </v>
      </c>
      <c r="J14" s="84" t="str">
        <f>IF($B14="","",IF(ภาคเรียนที่!X13&gt;=69.5," ",IF(ภาคเรียนที่!X13&gt;=49.5,"√",IF(ภาคเรียนที่!X13&lt;49.5," "))))</f>
        <v xml:space="preserve"> </v>
      </c>
      <c r="K14" s="85" t="str">
        <f>IF($B14="","",IF(ภาคเรียนที่!X13&lt;49.5,"√"," "))</f>
        <v>√</v>
      </c>
      <c r="L14" s="83" t="str">
        <f>สรุปผลการประเมิน!M13</f>
        <v xml:space="preserve"> </v>
      </c>
      <c r="M14" s="84" t="str">
        <f>สรุปผลการประเมิน!P13</f>
        <v xml:space="preserve"> </v>
      </c>
      <c r="N14" s="84" t="str">
        <f>สรุปผลการประเมิน!S13</f>
        <v xml:space="preserve"> </v>
      </c>
      <c r="O14" s="85" t="str">
        <f>สรุปผลการประเมิน!V13</f>
        <v>√</v>
      </c>
      <c r="P14" s="80"/>
    </row>
    <row r="15" spans="1:16">
      <c r="A15" s="73" t="str">
        <f>IF(รายชื่อสมาชิก!A13="","",รายชื่อสมาชิก!A13&amp; "  " )</f>
        <v xml:space="preserve">9  </v>
      </c>
      <c r="B15" s="201" t="str">
        <f>IF(รายชื่อสมาชิก!D13="","",รายชื่อสมาชิก!D13&amp; "  " )</f>
        <v xml:space="preserve">เด็กหญิงณภัทร นัยพัฒน์   </v>
      </c>
      <c r="C15" s="225"/>
      <c r="D15" s="83" t="str">
        <f>IF($B15="","",IF(ภาคเรียนที่2!X14&gt;=79.5,"√"," "))</f>
        <v xml:space="preserve"> </v>
      </c>
      <c r="E15" s="84" t="str">
        <f>IF($B15="","",IF(ภาคเรียนที่2!X14&gt;=79.5," ",IF(ภาคเรียนที่2!X14&gt;=69.5,"√",IF(ภาคเรียนที่2!X14&lt;69.5," "))))</f>
        <v xml:space="preserve"> </v>
      </c>
      <c r="F15" s="84" t="str">
        <f>IF($B15="","",IF(ภาคเรียนที่2!X14&gt;=69.5," ",IF(ภาคเรียนที่2!X14&gt;=49.5,"√",IF(ภาคเรียนที่2!X14&lt;49.5," "))))</f>
        <v xml:space="preserve"> </v>
      </c>
      <c r="G15" s="85" t="str">
        <f>IF($B15="","",IF(ภาคเรียนที่2!X14&lt;49.5,"√"," "))</f>
        <v>√</v>
      </c>
      <c r="H15" s="83" t="str">
        <f>IF($B15="","",IF(ภาคเรียนที่!X14&gt;=79.5,"√"," "))</f>
        <v xml:space="preserve"> </v>
      </c>
      <c r="I15" s="84" t="str">
        <f>IF($B15="","",IF(ภาคเรียนที่!X14&gt;=79.5," ",IF(ภาคเรียนที่!X14&gt;=69.5,"√",IF(ภาคเรียนที่!X14&lt;69.5," "))))</f>
        <v xml:space="preserve"> </v>
      </c>
      <c r="J15" s="84" t="str">
        <f>IF($B15="","",IF(ภาคเรียนที่!X14&gt;=69.5," ",IF(ภาคเรียนที่!X14&gt;=49.5,"√",IF(ภาคเรียนที่!X14&lt;49.5," "))))</f>
        <v xml:space="preserve"> </v>
      </c>
      <c r="K15" s="85" t="str">
        <f>IF($B15="","",IF(ภาคเรียนที่!X14&lt;49.5,"√"," "))</f>
        <v>√</v>
      </c>
      <c r="L15" s="83" t="str">
        <f>สรุปผลการประเมิน!M14</f>
        <v xml:space="preserve"> </v>
      </c>
      <c r="M15" s="84" t="str">
        <f>สรุปผลการประเมิน!P14</f>
        <v xml:space="preserve"> </v>
      </c>
      <c r="N15" s="84" t="str">
        <f>สรุปผลการประเมิน!S14</f>
        <v xml:space="preserve"> </v>
      </c>
      <c r="O15" s="85" t="str">
        <f>สรุปผลการประเมิน!V14</f>
        <v>√</v>
      </c>
      <c r="P15" s="80"/>
    </row>
    <row r="16" spans="1:16">
      <c r="A16" s="73" t="str">
        <f>IF(รายชื่อสมาชิก!A14="","",รายชื่อสมาชิก!A14&amp; "  " )</f>
        <v xml:space="preserve">10  </v>
      </c>
      <c r="B16" s="201" t="str">
        <f>IF(รายชื่อสมาชิก!D14="","",รายชื่อสมาชิก!D14&amp; "  " )</f>
        <v xml:space="preserve">เด็กหญิงปวีนา ปลั่งกลาง   </v>
      </c>
      <c r="C16" s="225"/>
      <c r="D16" s="83" t="str">
        <f>IF($B16="","",IF(ภาคเรียนที่2!X15&gt;=79.5,"√"," "))</f>
        <v xml:space="preserve"> </v>
      </c>
      <c r="E16" s="84" t="str">
        <f>IF($B16="","",IF(ภาคเรียนที่2!X15&gt;=79.5," ",IF(ภาคเรียนที่2!X15&gt;=69.5,"√",IF(ภาคเรียนที่2!X15&lt;69.5," "))))</f>
        <v xml:space="preserve"> </v>
      </c>
      <c r="F16" s="84" t="str">
        <f>IF($B16="","",IF(ภาคเรียนที่2!X15&gt;=69.5," ",IF(ภาคเรียนที่2!X15&gt;=49.5,"√",IF(ภาคเรียนที่2!X15&lt;49.5," "))))</f>
        <v xml:space="preserve"> </v>
      </c>
      <c r="G16" s="85" t="str">
        <f>IF($B16="","",IF(ภาคเรียนที่2!X15&lt;49.5,"√"," "))</f>
        <v>√</v>
      </c>
      <c r="H16" s="83" t="str">
        <f>IF($B16="","",IF(ภาคเรียนที่!X15&gt;=79.5,"√"," "))</f>
        <v xml:space="preserve"> </v>
      </c>
      <c r="I16" s="84" t="str">
        <f>IF($B16="","",IF(ภาคเรียนที่!X15&gt;=79.5," ",IF(ภาคเรียนที่!X15&gt;=69.5,"√",IF(ภาคเรียนที่!X15&lt;69.5," "))))</f>
        <v xml:space="preserve"> </v>
      </c>
      <c r="J16" s="84" t="str">
        <f>IF($B16="","",IF(ภาคเรียนที่!X15&gt;=69.5," ",IF(ภาคเรียนที่!X15&gt;=49.5,"√",IF(ภาคเรียนที่!X15&lt;49.5," "))))</f>
        <v xml:space="preserve"> </v>
      </c>
      <c r="K16" s="85" t="str">
        <f>IF($B16="","",IF(ภาคเรียนที่!X15&lt;49.5,"√"," "))</f>
        <v>√</v>
      </c>
      <c r="L16" s="83" t="str">
        <f>สรุปผลการประเมิน!M15</f>
        <v xml:space="preserve"> </v>
      </c>
      <c r="M16" s="84" t="str">
        <f>สรุปผลการประเมิน!P15</f>
        <v xml:space="preserve"> </v>
      </c>
      <c r="N16" s="84" t="str">
        <f>สรุปผลการประเมิน!S15</f>
        <v xml:space="preserve"> </v>
      </c>
      <c r="O16" s="85" t="str">
        <f>สรุปผลการประเมิน!V15</f>
        <v>√</v>
      </c>
      <c r="P16" s="80"/>
    </row>
    <row r="17" spans="1:16">
      <c r="A17" s="73" t="str">
        <f>IF(รายชื่อสมาชิก!A15="","",รายชื่อสมาชิก!A15&amp; "  " )</f>
        <v xml:space="preserve">11  </v>
      </c>
      <c r="B17" s="201" t="str">
        <f>IF(รายชื่อสมาชิก!D15="","",รายชื่อสมาชิก!D15&amp; "  " )</f>
        <v xml:space="preserve">เด็กหญิงสิริวรรณ พลเสนา  </v>
      </c>
      <c r="C17" s="225"/>
      <c r="D17" s="83" t="str">
        <f>IF($B17="","",IF(ภาคเรียนที่2!X16&gt;=79.5,"√"," "))</f>
        <v xml:space="preserve"> </v>
      </c>
      <c r="E17" s="84" t="str">
        <f>IF($B17="","",IF(ภาคเรียนที่2!X16&gt;=79.5," ",IF(ภาคเรียนที่2!X16&gt;=69.5,"√",IF(ภาคเรียนที่2!X16&lt;69.5," "))))</f>
        <v xml:space="preserve"> </v>
      </c>
      <c r="F17" s="84" t="str">
        <f>IF($B17="","",IF(ภาคเรียนที่2!X16&gt;=69.5," ",IF(ภาคเรียนที่2!X16&gt;=49.5,"√",IF(ภาคเรียนที่2!X16&lt;49.5," "))))</f>
        <v xml:space="preserve"> </v>
      </c>
      <c r="G17" s="85" t="str">
        <f>IF($B17="","",IF(ภาคเรียนที่2!X16&lt;49.5,"√"," "))</f>
        <v>√</v>
      </c>
      <c r="H17" s="83" t="str">
        <f>IF($B17="","",IF(ภาคเรียนที่!X16&gt;=79.5,"√"," "))</f>
        <v xml:space="preserve"> </v>
      </c>
      <c r="I17" s="84" t="str">
        <f>IF($B17="","",IF(ภาคเรียนที่!X16&gt;=79.5," ",IF(ภาคเรียนที่!X16&gt;=69.5,"√",IF(ภาคเรียนที่!X16&lt;69.5," "))))</f>
        <v xml:space="preserve"> </v>
      </c>
      <c r="J17" s="84" t="str">
        <f>IF($B17="","",IF(ภาคเรียนที่!X16&gt;=69.5," ",IF(ภาคเรียนที่!X16&gt;=49.5,"√",IF(ภาคเรียนที่!X16&lt;49.5," "))))</f>
        <v xml:space="preserve"> </v>
      </c>
      <c r="K17" s="85" t="str">
        <f>IF($B17="","",IF(ภาคเรียนที่!X16&lt;49.5,"√"," "))</f>
        <v>√</v>
      </c>
      <c r="L17" s="83" t="str">
        <f>สรุปผลการประเมิน!M16</f>
        <v xml:space="preserve"> </v>
      </c>
      <c r="M17" s="84" t="str">
        <f>สรุปผลการประเมิน!P16</f>
        <v xml:space="preserve"> </v>
      </c>
      <c r="N17" s="84" t="str">
        <f>สรุปผลการประเมิน!S16</f>
        <v xml:space="preserve"> </v>
      </c>
      <c r="O17" s="85" t="str">
        <f>สรุปผลการประเมิน!V16</f>
        <v>√</v>
      </c>
      <c r="P17" s="80"/>
    </row>
    <row r="18" spans="1:16">
      <c r="A18" s="73" t="str">
        <f>IF(รายชื่อสมาชิก!A16="","",รายชื่อสมาชิก!A16&amp; "  " )</f>
        <v xml:space="preserve">12  </v>
      </c>
      <c r="B18" s="201" t="str">
        <f>IF(รายชื่อสมาชิก!D16="","",รายชื่อสมาชิก!D16&amp; "  " )</f>
        <v xml:space="preserve">เด็กหญิงสุพัชชา บุญมาก  </v>
      </c>
      <c r="C18" s="225"/>
      <c r="D18" s="83" t="str">
        <f>IF($B18="","",IF(ภาคเรียนที่2!X17&gt;=79.5,"√"," "))</f>
        <v xml:space="preserve"> </v>
      </c>
      <c r="E18" s="84" t="str">
        <f>IF($B18="","",IF(ภาคเรียนที่2!X17&gt;=79.5," ",IF(ภาคเรียนที่2!X17&gt;=69.5,"√",IF(ภาคเรียนที่2!X17&lt;69.5," "))))</f>
        <v xml:space="preserve"> </v>
      </c>
      <c r="F18" s="84" t="str">
        <f>IF($B18="","",IF(ภาคเรียนที่2!X17&gt;=69.5," ",IF(ภาคเรียนที่2!X17&gt;=49.5,"√",IF(ภาคเรียนที่2!X17&lt;49.5," "))))</f>
        <v xml:space="preserve"> </v>
      </c>
      <c r="G18" s="85" t="str">
        <f>IF($B18="","",IF(ภาคเรียนที่2!X17&lt;49.5,"√"," "))</f>
        <v>√</v>
      </c>
      <c r="H18" s="83" t="str">
        <f>IF($B18="","",IF(ภาคเรียนที่!X17&gt;=79.5,"√"," "))</f>
        <v xml:space="preserve"> </v>
      </c>
      <c r="I18" s="84" t="str">
        <f>IF($B18="","",IF(ภาคเรียนที่!X17&gt;=79.5," ",IF(ภาคเรียนที่!X17&gt;=69.5,"√",IF(ภาคเรียนที่!X17&lt;69.5," "))))</f>
        <v xml:space="preserve"> </v>
      </c>
      <c r="J18" s="84" t="str">
        <f>IF($B18="","",IF(ภาคเรียนที่!X17&gt;=69.5," ",IF(ภาคเรียนที่!X17&gt;=49.5,"√",IF(ภาคเรียนที่!X17&lt;49.5," "))))</f>
        <v xml:space="preserve"> </v>
      </c>
      <c r="K18" s="85" t="str">
        <f>IF($B18="","",IF(ภาคเรียนที่!X17&lt;49.5,"√"," "))</f>
        <v>√</v>
      </c>
      <c r="L18" s="83" t="str">
        <f>สรุปผลการประเมิน!M17</f>
        <v xml:space="preserve"> </v>
      </c>
      <c r="M18" s="84" t="str">
        <f>สรุปผลการประเมิน!P17</f>
        <v xml:space="preserve"> </v>
      </c>
      <c r="N18" s="84" t="str">
        <f>สรุปผลการประเมิน!S17</f>
        <v xml:space="preserve"> </v>
      </c>
      <c r="O18" s="85" t="str">
        <f>สรุปผลการประเมิน!V17</f>
        <v>√</v>
      </c>
      <c r="P18" s="80"/>
    </row>
    <row r="19" spans="1:16">
      <c r="A19" s="73" t="str">
        <f>IF(รายชื่อสมาชิก!A17="","",รายชื่อสมาชิก!A17&amp; "  " )</f>
        <v xml:space="preserve">13  </v>
      </c>
      <c r="B19" s="201" t="str">
        <f>IF(รายชื่อสมาชิก!D17="","",รายชื่อสมาชิก!D17&amp; "  " )</f>
        <v xml:space="preserve">เด็กชายจีรวัฒน์ สันติสุข  </v>
      </c>
      <c r="C19" s="225"/>
      <c r="D19" s="83" t="str">
        <f>IF($B19="","",IF(ภาคเรียนที่2!X18&gt;=79.5,"√"," "))</f>
        <v xml:space="preserve"> </v>
      </c>
      <c r="E19" s="84" t="str">
        <f>IF($B19="","",IF(ภาคเรียนที่2!X18&gt;=79.5," ",IF(ภาคเรียนที่2!X18&gt;=69.5,"√",IF(ภาคเรียนที่2!X18&lt;69.5," "))))</f>
        <v xml:space="preserve"> </v>
      </c>
      <c r="F19" s="84" t="str">
        <f>IF($B19="","",IF(ภาคเรียนที่2!X18&gt;=69.5," ",IF(ภาคเรียนที่2!X18&gt;=49.5,"√",IF(ภาคเรียนที่2!X18&lt;49.5," "))))</f>
        <v xml:space="preserve"> </v>
      </c>
      <c r="G19" s="85" t="str">
        <f>IF($B19="","",IF(ภาคเรียนที่2!X18&lt;49.5,"√"," "))</f>
        <v>√</v>
      </c>
      <c r="H19" s="83" t="str">
        <f>IF($B19="","",IF(ภาคเรียนที่!X18&gt;=79.5,"√"," "))</f>
        <v xml:space="preserve"> </v>
      </c>
      <c r="I19" s="84" t="str">
        <f>IF($B19="","",IF(ภาคเรียนที่!X18&gt;=79.5," ",IF(ภาคเรียนที่!X18&gt;=69.5,"√",IF(ภาคเรียนที่!X18&lt;69.5," "))))</f>
        <v xml:space="preserve"> </v>
      </c>
      <c r="J19" s="84" t="str">
        <f>IF($B19="","",IF(ภาคเรียนที่!X18&gt;=69.5," ",IF(ภาคเรียนที่!X18&gt;=49.5,"√",IF(ภาคเรียนที่!X18&lt;49.5," "))))</f>
        <v xml:space="preserve"> </v>
      </c>
      <c r="K19" s="85" t="str">
        <f>IF($B19="","",IF(ภาคเรียนที่!X18&lt;49.5,"√"," "))</f>
        <v>√</v>
      </c>
      <c r="L19" s="83" t="str">
        <f>สรุปผลการประเมิน!M18</f>
        <v xml:space="preserve"> </v>
      </c>
      <c r="M19" s="84" t="str">
        <f>สรุปผลการประเมิน!P18</f>
        <v xml:space="preserve"> </v>
      </c>
      <c r="N19" s="84" t="str">
        <f>สรุปผลการประเมิน!S18</f>
        <v xml:space="preserve"> </v>
      </c>
      <c r="O19" s="85" t="str">
        <f>สรุปผลการประเมิน!V18</f>
        <v>√</v>
      </c>
      <c r="P19" s="80"/>
    </row>
    <row r="20" spans="1:16">
      <c r="A20" s="73" t="str">
        <f>IF(รายชื่อสมาชิก!A18="","",รายชื่อสมาชิก!A18&amp; "  " )</f>
        <v/>
      </c>
      <c r="B20" s="201" t="str">
        <f>IF(รายชื่อสมาชิก!D18="","",รายชื่อสมาชิก!D18&amp; "  " )</f>
        <v/>
      </c>
      <c r="C20" s="225"/>
      <c r="D20" s="83" t="str">
        <f>IF($B20="","",IF(ภาคเรียนที่2!X19&gt;=79.5,"√"," "))</f>
        <v/>
      </c>
      <c r="E20" s="84" t="str">
        <f>IF($B20="","",IF(ภาคเรียนที่2!X19&gt;=79.5," ",IF(ภาคเรียนที่2!X19&gt;=69.5,"√",IF(ภาคเรียนที่2!X19&lt;69.5," "))))</f>
        <v/>
      </c>
      <c r="F20" s="84" t="str">
        <f>IF($B20="","",IF(ภาคเรียนที่2!X19&gt;=69.5," ",IF(ภาคเรียนที่2!X19&gt;=49.5,"√",IF(ภาคเรียนที่2!X19&lt;49.5," "))))</f>
        <v/>
      </c>
      <c r="G20" s="85" t="str">
        <f>IF($B20="","",IF(ภาคเรียนที่2!X19&lt;49.5,"√"," "))</f>
        <v/>
      </c>
      <c r="H20" s="83" t="str">
        <f>IF($B20="","",IF(ภาคเรียนที่!X19&gt;=79.5,"√"," "))</f>
        <v/>
      </c>
      <c r="I20" s="84" t="str">
        <f>IF($B20="","",IF(ภาคเรียนที่!X19&gt;=79.5," ",IF(ภาคเรียนที่!X19&gt;=69.5,"√",IF(ภาคเรียนที่!X19&lt;69.5," "))))</f>
        <v/>
      </c>
      <c r="J20" s="84" t="str">
        <f>IF($B20="","",IF(ภาคเรียนที่!X19&gt;=69.5," ",IF(ภาคเรียนที่!X19&gt;=49.5,"√",IF(ภาคเรียนที่!X19&lt;49.5," "))))</f>
        <v/>
      </c>
      <c r="K20" s="85" t="str">
        <f>IF($B20="","",IF(ภาคเรียนที่!X19&lt;49.5,"√"," "))</f>
        <v/>
      </c>
      <c r="L20" s="83" t="str">
        <f>สรุปผลการประเมิน!M19</f>
        <v/>
      </c>
      <c r="M20" s="84" t="str">
        <f>สรุปผลการประเมิน!P19</f>
        <v/>
      </c>
      <c r="N20" s="84" t="str">
        <f>สรุปผลการประเมิน!S19</f>
        <v/>
      </c>
      <c r="O20" s="85" t="str">
        <f>สรุปผลการประเมิน!V19</f>
        <v/>
      </c>
      <c r="P20" s="80"/>
    </row>
    <row r="21" spans="1:16">
      <c r="A21" s="73" t="str">
        <f>IF(รายชื่อสมาชิก!A19="","",รายชื่อสมาชิก!A19&amp; "  " )</f>
        <v/>
      </c>
      <c r="B21" s="201" t="str">
        <f>IF(รายชื่อสมาชิก!D19="","",รายชื่อสมาชิก!D19&amp; "  " )</f>
        <v/>
      </c>
      <c r="C21" s="225"/>
      <c r="D21" s="83" t="str">
        <f>IF($B21="","",IF(ภาคเรียนที่2!X20&gt;=79.5,"√"," "))</f>
        <v/>
      </c>
      <c r="E21" s="84" t="str">
        <f>IF($B21="","",IF(ภาคเรียนที่2!X20&gt;=79.5," ",IF(ภาคเรียนที่2!X20&gt;=69.5,"√",IF(ภาคเรียนที่2!X20&lt;69.5," "))))</f>
        <v/>
      </c>
      <c r="F21" s="84" t="str">
        <f>IF($B21="","",IF(ภาคเรียนที่2!X20&gt;=69.5," ",IF(ภาคเรียนที่2!X20&gt;=49.5,"√",IF(ภาคเรียนที่2!X20&lt;49.5," "))))</f>
        <v/>
      </c>
      <c r="G21" s="85" t="str">
        <f>IF($B21="","",IF(ภาคเรียนที่2!X20&lt;49.5,"√"," "))</f>
        <v/>
      </c>
      <c r="H21" s="83" t="str">
        <f>IF($B21="","",IF(ภาคเรียนที่!X20&gt;=79.5,"√"," "))</f>
        <v/>
      </c>
      <c r="I21" s="84" t="str">
        <f>IF($B21="","",IF(ภาคเรียนที่!X20&gt;=79.5," ",IF(ภาคเรียนที่!X20&gt;=69.5,"√",IF(ภาคเรียนที่!X20&lt;69.5," "))))</f>
        <v/>
      </c>
      <c r="J21" s="84" t="str">
        <f>IF($B21="","",IF(ภาคเรียนที่!X20&gt;=69.5," ",IF(ภาคเรียนที่!X20&gt;=49.5,"√",IF(ภาคเรียนที่!X20&lt;49.5," "))))</f>
        <v/>
      </c>
      <c r="K21" s="85" t="str">
        <f>IF($B21="","",IF(ภาคเรียนที่!X20&lt;49.5,"√"," "))</f>
        <v/>
      </c>
      <c r="L21" s="83" t="str">
        <f>สรุปผลการประเมิน!M20</f>
        <v/>
      </c>
      <c r="M21" s="84" t="str">
        <f>สรุปผลการประเมิน!P20</f>
        <v/>
      </c>
      <c r="N21" s="84" t="str">
        <f>สรุปผลการประเมิน!S20</f>
        <v/>
      </c>
      <c r="O21" s="85" t="str">
        <f>สรุปผลการประเมิน!V20</f>
        <v/>
      </c>
      <c r="P21" s="80"/>
    </row>
    <row r="22" spans="1:16">
      <c r="A22" s="73" t="str">
        <f>IF(รายชื่อสมาชิก!A20="","",รายชื่อสมาชิก!A20&amp; "  " )</f>
        <v/>
      </c>
      <c r="B22" s="201" t="str">
        <f>IF(รายชื่อสมาชิก!D20="","",รายชื่อสมาชิก!D20&amp; "  " )</f>
        <v/>
      </c>
      <c r="C22" s="225"/>
      <c r="D22" s="83" t="str">
        <f>IF($B22="","",IF(ภาคเรียนที่2!X21&gt;=79.5,"√"," "))</f>
        <v/>
      </c>
      <c r="E22" s="84" t="str">
        <f>IF($B22="","",IF(ภาคเรียนที่2!X21&gt;=79.5," ",IF(ภาคเรียนที่2!X21&gt;=69.5,"√",IF(ภาคเรียนที่2!X21&lt;69.5," "))))</f>
        <v/>
      </c>
      <c r="F22" s="84" t="str">
        <f>IF($B22="","",IF(ภาคเรียนที่2!X21&gt;=69.5," ",IF(ภาคเรียนที่2!X21&gt;=49.5,"√",IF(ภาคเรียนที่2!X21&lt;49.5," "))))</f>
        <v/>
      </c>
      <c r="G22" s="85" t="str">
        <f>IF($B22="","",IF(ภาคเรียนที่2!X21&lt;49.5,"√"," "))</f>
        <v/>
      </c>
      <c r="H22" s="83" t="str">
        <f>IF($B22="","",IF(ภาคเรียนที่!X21&gt;=79.5,"√"," "))</f>
        <v/>
      </c>
      <c r="I22" s="84" t="str">
        <f>IF($B22="","",IF(ภาคเรียนที่!X21&gt;=79.5," ",IF(ภาคเรียนที่!X21&gt;=69.5,"√",IF(ภาคเรียนที่!X21&lt;69.5," "))))</f>
        <v/>
      </c>
      <c r="J22" s="84" t="str">
        <f>IF($B22="","",IF(ภาคเรียนที่!X21&gt;=69.5," ",IF(ภาคเรียนที่!X21&gt;=49.5,"√",IF(ภาคเรียนที่!X21&lt;49.5," "))))</f>
        <v/>
      </c>
      <c r="K22" s="85" t="str">
        <f>IF($B22="","",IF(ภาคเรียนที่!X21&lt;49.5,"√"," "))</f>
        <v/>
      </c>
      <c r="L22" s="83" t="str">
        <f>สรุปผลการประเมิน!M21</f>
        <v/>
      </c>
      <c r="M22" s="84" t="str">
        <f>สรุปผลการประเมิน!P21</f>
        <v/>
      </c>
      <c r="N22" s="84" t="str">
        <f>สรุปผลการประเมิน!S21</f>
        <v/>
      </c>
      <c r="O22" s="85" t="str">
        <f>สรุปผลการประเมิน!V21</f>
        <v/>
      </c>
      <c r="P22" s="80"/>
    </row>
    <row r="23" spans="1:16">
      <c r="A23" s="73" t="str">
        <f>IF(รายชื่อสมาชิก!A21="","",รายชื่อสมาชิก!A21&amp; "  " )</f>
        <v/>
      </c>
      <c r="B23" s="201" t="str">
        <f>IF(รายชื่อสมาชิก!D21="","",รายชื่อสมาชิก!D21&amp; "  " )</f>
        <v/>
      </c>
      <c r="C23" s="225"/>
      <c r="D23" s="83" t="str">
        <f>IF($B23="","",IF(ภาคเรียนที่2!X22&gt;=79.5,"√"," "))</f>
        <v/>
      </c>
      <c r="E23" s="84" t="str">
        <f>IF($B23="","",IF(ภาคเรียนที่2!X22&gt;=79.5," ",IF(ภาคเรียนที่2!X22&gt;=69.5,"√",IF(ภาคเรียนที่2!X22&lt;69.5," "))))</f>
        <v/>
      </c>
      <c r="F23" s="84" t="str">
        <f>IF($B23="","",IF(ภาคเรียนที่2!X22&gt;=69.5," ",IF(ภาคเรียนที่2!X22&gt;=49.5,"√",IF(ภาคเรียนที่2!X22&lt;49.5," "))))</f>
        <v/>
      </c>
      <c r="G23" s="85" t="str">
        <f>IF($B23="","",IF(ภาคเรียนที่2!X22&lt;49.5,"√"," "))</f>
        <v/>
      </c>
      <c r="H23" s="83" t="str">
        <f>IF($B23="","",IF(ภาคเรียนที่!X22&gt;=79.5,"√"," "))</f>
        <v/>
      </c>
      <c r="I23" s="84" t="str">
        <f>IF($B23="","",IF(ภาคเรียนที่!X22&gt;=79.5," ",IF(ภาคเรียนที่!X22&gt;=69.5,"√",IF(ภาคเรียนที่!X22&lt;69.5," "))))</f>
        <v/>
      </c>
      <c r="J23" s="84" t="str">
        <f>IF($B23="","",IF(ภาคเรียนที่!X22&gt;=69.5," ",IF(ภาคเรียนที่!X22&gt;=49.5,"√",IF(ภาคเรียนที่!X22&lt;49.5," "))))</f>
        <v/>
      </c>
      <c r="K23" s="85" t="str">
        <f>IF($B23="","",IF(ภาคเรียนที่!X22&lt;49.5,"√"," "))</f>
        <v/>
      </c>
      <c r="L23" s="83" t="str">
        <f>สรุปผลการประเมิน!M22</f>
        <v/>
      </c>
      <c r="M23" s="84" t="str">
        <f>สรุปผลการประเมิน!P22</f>
        <v/>
      </c>
      <c r="N23" s="84" t="str">
        <f>สรุปผลการประเมิน!S22</f>
        <v/>
      </c>
      <c r="O23" s="85" t="str">
        <f>สรุปผลการประเมิน!V22</f>
        <v/>
      </c>
      <c r="P23" s="80"/>
    </row>
    <row r="24" spans="1:16">
      <c r="A24" s="73" t="str">
        <f>IF(รายชื่อสมาชิก!A22="","",รายชื่อสมาชิก!A22&amp; "  " )</f>
        <v/>
      </c>
      <c r="B24" s="201" t="str">
        <f>IF(รายชื่อสมาชิก!D22="","",รายชื่อสมาชิก!D22&amp; "  " )</f>
        <v/>
      </c>
      <c r="C24" s="225"/>
      <c r="D24" s="83" t="str">
        <f>IF($B24="","",IF(ภาคเรียนที่2!X23&gt;=79.5,"√"," "))</f>
        <v/>
      </c>
      <c r="E24" s="84" t="str">
        <f>IF($B24="","",IF(ภาคเรียนที่2!X23&gt;=79.5," ",IF(ภาคเรียนที่2!X23&gt;=69.5,"√",IF(ภาคเรียนที่2!X23&lt;69.5," "))))</f>
        <v/>
      </c>
      <c r="F24" s="84" t="str">
        <f>IF($B24="","",IF(ภาคเรียนที่2!X23&gt;=69.5," ",IF(ภาคเรียนที่2!X23&gt;=49.5,"√",IF(ภาคเรียนที่2!X23&lt;49.5," "))))</f>
        <v/>
      </c>
      <c r="G24" s="85" t="str">
        <f>IF($B24="","",IF(ภาคเรียนที่2!X23&lt;49.5,"√"," "))</f>
        <v/>
      </c>
      <c r="H24" s="83" t="str">
        <f>IF($B24="","",IF(ภาคเรียนที่!X23&gt;=79.5,"√"," "))</f>
        <v/>
      </c>
      <c r="I24" s="84" t="str">
        <f>IF($B24="","",IF(ภาคเรียนที่!X23&gt;=79.5," ",IF(ภาคเรียนที่!X23&gt;=69.5,"√",IF(ภาคเรียนที่!X23&lt;69.5," "))))</f>
        <v/>
      </c>
      <c r="J24" s="84" t="str">
        <f>IF($B24="","",IF(ภาคเรียนที่!X23&gt;=69.5," ",IF(ภาคเรียนที่!X23&gt;=49.5,"√",IF(ภาคเรียนที่!X23&lt;49.5," "))))</f>
        <v/>
      </c>
      <c r="K24" s="85" t="str">
        <f>IF($B24="","",IF(ภาคเรียนที่!X23&lt;49.5,"√"," "))</f>
        <v/>
      </c>
      <c r="L24" s="83" t="str">
        <f>สรุปผลการประเมิน!M23</f>
        <v/>
      </c>
      <c r="M24" s="84" t="str">
        <f>สรุปผลการประเมิน!P23</f>
        <v/>
      </c>
      <c r="N24" s="84" t="str">
        <f>สรุปผลการประเมิน!S23</f>
        <v/>
      </c>
      <c r="O24" s="85" t="str">
        <f>สรุปผลการประเมิน!V23</f>
        <v/>
      </c>
      <c r="P24" s="80"/>
    </row>
    <row r="25" spans="1:16">
      <c r="A25" s="73" t="str">
        <f>IF(รายชื่อสมาชิก!A23="","",รายชื่อสมาชิก!A23&amp; "  " )</f>
        <v/>
      </c>
      <c r="B25" s="201" t="str">
        <f>IF(รายชื่อสมาชิก!D23="","",รายชื่อสมาชิก!D23&amp; "  " )</f>
        <v/>
      </c>
      <c r="C25" s="225"/>
      <c r="D25" s="83" t="str">
        <f>IF($B25="","",IF(ภาคเรียนที่2!X24&gt;=79.5,"√"," "))</f>
        <v/>
      </c>
      <c r="E25" s="84" t="str">
        <f>IF($B25="","",IF(ภาคเรียนที่2!X24&gt;=79.5," ",IF(ภาคเรียนที่2!X24&gt;=69.5,"√",IF(ภาคเรียนที่2!X24&lt;69.5," "))))</f>
        <v/>
      </c>
      <c r="F25" s="84" t="str">
        <f>IF($B25="","",IF(ภาคเรียนที่2!X24&gt;=69.5," ",IF(ภาคเรียนที่2!X24&gt;=49.5,"√",IF(ภาคเรียนที่2!X24&lt;49.5," "))))</f>
        <v/>
      </c>
      <c r="G25" s="85" t="str">
        <f>IF($B25="","",IF(ภาคเรียนที่2!X24&lt;49.5,"√"," "))</f>
        <v/>
      </c>
      <c r="H25" s="83" t="str">
        <f>IF($B25="","",IF(ภาคเรียนที่!X24&gt;=79.5,"√"," "))</f>
        <v/>
      </c>
      <c r="I25" s="84" t="str">
        <f>IF($B25="","",IF(ภาคเรียนที่!X24&gt;=79.5," ",IF(ภาคเรียนที่!X24&gt;=69.5,"√",IF(ภาคเรียนที่!X24&lt;69.5," "))))</f>
        <v/>
      </c>
      <c r="J25" s="84" t="str">
        <f>IF($B25="","",IF(ภาคเรียนที่!X24&gt;=69.5," ",IF(ภาคเรียนที่!X24&gt;=49.5,"√",IF(ภาคเรียนที่!X24&lt;49.5," "))))</f>
        <v/>
      </c>
      <c r="K25" s="85" t="str">
        <f>IF($B25="","",IF(ภาคเรียนที่!X24&lt;49.5,"√"," "))</f>
        <v/>
      </c>
      <c r="L25" s="83" t="str">
        <f>สรุปผลการประเมิน!M24</f>
        <v/>
      </c>
      <c r="M25" s="84" t="str">
        <f>สรุปผลการประเมิน!P24</f>
        <v/>
      </c>
      <c r="N25" s="84" t="str">
        <f>สรุปผลการประเมิน!S24</f>
        <v/>
      </c>
      <c r="O25" s="85" t="str">
        <f>สรุปผลการประเมิน!V24</f>
        <v/>
      </c>
      <c r="P25" s="80"/>
    </row>
    <row r="26" spans="1:16">
      <c r="A26" s="73" t="str">
        <f>IF(รายชื่อสมาชิก!A24="","",รายชื่อสมาชิก!A24&amp; "  " )</f>
        <v/>
      </c>
      <c r="B26" s="201" t="str">
        <f>IF(รายชื่อสมาชิก!D24="","",รายชื่อสมาชิก!D24&amp; "  " )</f>
        <v/>
      </c>
      <c r="C26" s="225"/>
      <c r="D26" s="83" t="str">
        <f>IF($B26="","",IF(ภาคเรียนที่2!X25&gt;=79.5,"√"," "))</f>
        <v/>
      </c>
      <c r="E26" s="84" t="str">
        <f>IF($B26="","",IF(ภาคเรียนที่2!X25&gt;=79.5," ",IF(ภาคเรียนที่2!X25&gt;=69.5,"√",IF(ภาคเรียนที่2!X25&lt;69.5," "))))</f>
        <v/>
      </c>
      <c r="F26" s="84" t="str">
        <f>IF($B26="","",IF(ภาคเรียนที่2!X25&gt;=69.5," ",IF(ภาคเรียนที่2!X25&gt;=49.5,"√",IF(ภาคเรียนที่2!X25&lt;49.5," "))))</f>
        <v/>
      </c>
      <c r="G26" s="85" t="str">
        <f>IF($B26="","",IF(ภาคเรียนที่2!X25&lt;49.5,"√"," "))</f>
        <v/>
      </c>
      <c r="H26" s="83" t="str">
        <f>IF($B26="","",IF(ภาคเรียนที่!X25&gt;=79.5,"√"," "))</f>
        <v/>
      </c>
      <c r="I26" s="84" t="str">
        <f>IF($B26="","",IF(ภาคเรียนที่!X25&gt;=79.5," ",IF(ภาคเรียนที่!X25&gt;=69.5,"√",IF(ภาคเรียนที่!X25&lt;69.5," "))))</f>
        <v/>
      </c>
      <c r="J26" s="84" t="str">
        <f>IF($B26="","",IF(ภาคเรียนที่!X25&gt;=69.5," ",IF(ภาคเรียนที่!X25&gt;=49.5,"√",IF(ภาคเรียนที่!X25&lt;49.5," "))))</f>
        <v/>
      </c>
      <c r="K26" s="85" t="str">
        <f>IF($B26="","",IF(ภาคเรียนที่!X25&lt;49.5,"√"," "))</f>
        <v/>
      </c>
      <c r="L26" s="83" t="str">
        <f>สรุปผลการประเมิน!M25</f>
        <v/>
      </c>
      <c r="M26" s="84" t="str">
        <f>สรุปผลการประเมิน!P25</f>
        <v/>
      </c>
      <c r="N26" s="84" t="str">
        <f>สรุปผลการประเมิน!S25</f>
        <v/>
      </c>
      <c r="O26" s="85" t="str">
        <f>สรุปผลการประเมิน!V25</f>
        <v/>
      </c>
      <c r="P26" s="80"/>
    </row>
    <row r="27" spans="1:16">
      <c r="A27" s="73" t="str">
        <f>IF(รายชื่อสมาชิก!A25="","",รายชื่อสมาชิก!A25&amp; "  " )</f>
        <v/>
      </c>
      <c r="B27" s="201" t="str">
        <f>IF(รายชื่อสมาชิก!D25="","",รายชื่อสมาชิก!D25&amp; "  " )</f>
        <v/>
      </c>
      <c r="C27" s="225"/>
      <c r="D27" s="83" t="str">
        <f>IF($B27="","",IF(ภาคเรียนที่2!X26&gt;=79.5,"√"," "))</f>
        <v/>
      </c>
      <c r="E27" s="84" t="str">
        <f>IF($B27="","",IF(ภาคเรียนที่2!X26&gt;=79.5," ",IF(ภาคเรียนที่2!X26&gt;=69.5,"√",IF(ภาคเรียนที่2!X26&lt;69.5," "))))</f>
        <v/>
      </c>
      <c r="F27" s="84" t="str">
        <f>IF($B27="","",IF(ภาคเรียนที่2!X26&gt;=69.5," ",IF(ภาคเรียนที่2!X26&gt;=49.5,"√",IF(ภาคเรียนที่2!X26&lt;49.5," "))))</f>
        <v/>
      </c>
      <c r="G27" s="85" t="str">
        <f>IF($B27="","",IF(ภาคเรียนที่2!X26&lt;49.5,"√"," "))</f>
        <v/>
      </c>
      <c r="H27" s="83" t="str">
        <f>IF($B27="","",IF(ภาคเรียนที่!X26&gt;=79.5,"√"," "))</f>
        <v/>
      </c>
      <c r="I27" s="84" t="str">
        <f>IF($B27="","",IF(ภาคเรียนที่!X26&gt;=79.5," ",IF(ภาคเรียนที่!X26&gt;=69.5,"√",IF(ภาคเรียนที่!X26&lt;69.5," "))))</f>
        <v/>
      </c>
      <c r="J27" s="84" t="str">
        <f>IF($B27="","",IF(ภาคเรียนที่!X26&gt;=69.5," ",IF(ภาคเรียนที่!X26&gt;=49.5,"√",IF(ภาคเรียนที่!X26&lt;49.5," "))))</f>
        <v/>
      </c>
      <c r="K27" s="85" t="str">
        <f>IF($B27="","",IF(ภาคเรียนที่!X26&lt;49.5,"√"," "))</f>
        <v/>
      </c>
      <c r="L27" s="83" t="str">
        <f>สรุปผลการประเมิน!M26</f>
        <v/>
      </c>
      <c r="M27" s="84" t="str">
        <f>สรุปผลการประเมิน!P26</f>
        <v/>
      </c>
      <c r="N27" s="84" t="str">
        <f>สรุปผลการประเมิน!S26</f>
        <v/>
      </c>
      <c r="O27" s="85" t="str">
        <f>สรุปผลการประเมิน!V26</f>
        <v/>
      </c>
      <c r="P27" s="80"/>
    </row>
    <row r="28" spans="1:16">
      <c r="A28" s="73" t="str">
        <f>IF(รายชื่อสมาชิก!A26="","",รายชื่อสมาชิก!A26&amp; "  " )</f>
        <v/>
      </c>
      <c r="B28" s="201" t="str">
        <f>IF(รายชื่อสมาชิก!D26="","",รายชื่อสมาชิก!D26&amp; "  " )</f>
        <v/>
      </c>
      <c r="C28" s="225"/>
      <c r="D28" s="83" t="str">
        <f>IF($B28="","",IF(ภาคเรียนที่2!X27&gt;=79.5,"√"," "))</f>
        <v/>
      </c>
      <c r="E28" s="84" t="str">
        <f>IF($B28="","",IF(ภาคเรียนที่2!X27&gt;=79.5," ",IF(ภาคเรียนที่2!X27&gt;=69.5,"√",IF(ภาคเรียนที่2!X27&lt;69.5," "))))</f>
        <v/>
      </c>
      <c r="F28" s="84" t="str">
        <f>IF($B28="","",IF(ภาคเรียนที่2!X27&gt;=69.5," ",IF(ภาคเรียนที่2!X27&gt;=49.5,"√",IF(ภาคเรียนที่2!X27&lt;49.5," "))))</f>
        <v/>
      </c>
      <c r="G28" s="85" t="str">
        <f>IF($B28="","",IF(ภาคเรียนที่2!X27&lt;49.5,"√"," "))</f>
        <v/>
      </c>
      <c r="H28" s="83" t="str">
        <f>IF($B28="","",IF(ภาคเรียนที่!X27&gt;=79.5,"√"," "))</f>
        <v/>
      </c>
      <c r="I28" s="84" t="str">
        <f>IF($B28="","",IF(ภาคเรียนที่!X27&gt;=79.5," ",IF(ภาคเรียนที่!X27&gt;=69.5,"√",IF(ภาคเรียนที่!X27&lt;69.5," "))))</f>
        <v/>
      </c>
      <c r="J28" s="84" t="str">
        <f>IF($B28="","",IF(ภาคเรียนที่!X27&gt;=69.5," ",IF(ภาคเรียนที่!X27&gt;=49.5,"√",IF(ภาคเรียนที่!X27&lt;49.5," "))))</f>
        <v/>
      </c>
      <c r="K28" s="85" t="str">
        <f>IF($B28="","",IF(ภาคเรียนที่!X27&lt;49.5,"√"," "))</f>
        <v/>
      </c>
      <c r="L28" s="83" t="str">
        <f>สรุปผลการประเมิน!M27</f>
        <v/>
      </c>
      <c r="M28" s="84" t="str">
        <f>สรุปผลการประเมิน!P27</f>
        <v/>
      </c>
      <c r="N28" s="84" t="str">
        <f>สรุปผลการประเมิน!S27</f>
        <v/>
      </c>
      <c r="O28" s="85" t="str">
        <f>สรุปผลการประเมิน!V27</f>
        <v/>
      </c>
      <c r="P28" s="80"/>
    </row>
    <row r="29" spans="1:16" ht="21.6" thickBot="1">
      <c r="A29" s="74"/>
      <c r="B29" s="216"/>
      <c r="C29" s="329"/>
      <c r="D29" s="83" t="str">
        <f>IF($B29="","",IF(ภาคเรียนที่2!X28&gt;=79.5,"√"," "))</f>
        <v/>
      </c>
      <c r="E29" s="84" t="str">
        <f>IF($B29="","",IF(ภาคเรียนที่2!X28&gt;=79.5," ",IF(ภาคเรียนที่2!X28&gt;=69.5,"√",IF(ภาคเรียนที่2!X28&lt;69.5," "))))</f>
        <v/>
      </c>
      <c r="F29" s="84" t="str">
        <f>IF($B29="","",IF(ภาคเรียนที่2!X28&gt;=69.5," ",IF(ภาคเรียนที่2!X28&gt;=49.5,"√",IF(ภาคเรียนที่2!X28&lt;49.5," "))))</f>
        <v/>
      </c>
      <c r="G29" s="85" t="str">
        <f>IF($B29="","",IF(ภาคเรียนที่2!X28&lt;49.5,"√"," "))</f>
        <v/>
      </c>
      <c r="H29" s="83" t="str">
        <f>IF($B29="","",IF(ภาคเรียนที่!X28&gt;=79.5,"√"," "))</f>
        <v/>
      </c>
      <c r="I29" s="84" t="str">
        <f>IF($B29="","",IF(ภาคเรียนที่!X28&gt;=79.5," ",IF(ภาคเรียนที่!X28&gt;=69.5,"√",IF(ภาคเรียนที่!X28&lt;69.5," "))))</f>
        <v/>
      </c>
      <c r="J29" s="84" t="str">
        <f>IF($B29="","",IF(ภาคเรียนที่!X28&gt;=69.5," ",IF(ภาคเรียนที่!X28&gt;=49.5,"√",IF(ภาคเรียนที่!X28&lt;49.5," "))))</f>
        <v/>
      </c>
      <c r="K29" s="85" t="str">
        <f>IF($B29="","",IF(ภาคเรียนที่!X28&lt;49.5,"√"," "))</f>
        <v/>
      </c>
      <c r="L29" s="90"/>
      <c r="M29" s="91"/>
      <c r="N29" s="88" t="str">
        <f>สรุปผลการประเมิน!S28</f>
        <v/>
      </c>
      <c r="O29" s="89" t="str">
        <f>สรุปผลการประเมิน!V28</f>
        <v/>
      </c>
      <c r="P29" s="87"/>
    </row>
    <row r="30" spans="1:16" ht="21.6" thickBot="1">
      <c r="A30" s="322" t="s">
        <v>452</v>
      </c>
      <c r="B30" s="323"/>
      <c r="C30" s="323"/>
      <c r="D30" s="92">
        <f>COUNTIF(D7:D29,"√")</f>
        <v>0</v>
      </c>
      <c r="E30" s="93">
        <f t="shared" ref="E30:G30" si="0">COUNTIF(E7:E29,"√")</f>
        <v>0</v>
      </c>
      <c r="F30" s="93">
        <f t="shared" si="0"/>
        <v>1</v>
      </c>
      <c r="G30" s="95">
        <f t="shared" si="0"/>
        <v>12</v>
      </c>
      <c r="H30" s="92">
        <f t="shared" ref="H30" si="1">COUNTIF(H7:H29,"√")</f>
        <v>0</v>
      </c>
      <c r="I30" s="93">
        <f t="shared" ref="I30" si="2">COUNTIF(I7:I29,"√")</f>
        <v>0</v>
      </c>
      <c r="J30" s="93">
        <f t="shared" ref="J30" si="3">COUNTIF(J7:J29,"√")</f>
        <v>0</v>
      </c>
      <c r="K30" s="95">
        <f t="shared" ref="K30" si="4">COUNTIF(K7:K29,"√")</f>
        <v>13</v>
      </c>
      <c r="L30" s="92">
        <f t="shared" ref="L30" si="5">COUNTIF(L7:L29,"√")</f>
        <v>0</v>
      </c>
      <c r="M30" s="93">
        <f t="shared" ref="M30" si="6">COUNTIF(M7:M29,"√")</f>
        <v>0</v>
      </c>
      <c r="N30" s="93">
        <f t="shared" ref="N30" si="7">COUNTIF(N7:N29,"√")</f>
        <v>1</v>
      </c>
      <c r="O30" s="94">
        <f t="shared" ref="O30" si="8">COUNTIF(O7:O29,"√")</f>
        <v>12</v>
      </c>
      <c r="P30" s="96"/>
    </row>
  </sheetData>
  <sheetProtection algorithmName="SHA-512" hashValue="NR6gnc3CTJP7oIdJdxHsKf55Dk/11ebERUr2ibAIdyDfg6pa4KF4CqFxOTMyfCjwFZiEclwQTFu17YAjlsGQUA==" saltValue="aA1y5e77iNGiUSBogL8cNA==" spinCount="100000" sheet="1" objects="1" scenarios="1"/>
  <mergeCells count="39">
    <mergeCell ref="A30:C30"/>
    <mergeCell ref="E5:E6"/>
    <mergeCell ref="I5:I6"/>
    <mergeCell ref="M5:M6"/>
    <mergeCell ref="I1:P1"/>
    <mergeCell ref="P3:P6"/>
    <mergeCell ref="B29:C29"/>
    <mergeCell ref="B28:C28"/>
    <mergeCell ref="B27:C27"/>
    <mergeCell ref="B26:C26"/>
    <mergeCell ref="B25:C25"/>
    <mergeCell ref="B24:C24"/>
    <mergeCell ref="B23:C23"/>
    <mergeCell ref="B22:C22"/>
    <mergeCell ref="B21:C21"/>
    <mergeCell ref="B20:C20"/>
    <mergeCell ref="B19:C19"/>
    <mergeCell ref="B18:C18"/>
    <mergeCell ref="B17:C17"/>
    <mergeCell ref="B16:C16"/>
    <mergeCell ref="B15:C15"/>
    <mergeCell ref="B14:C14"/>
    <mergeCell ref="B13:C13"/>
    <mergeCell ref="B12:C12"/>
    <mergeCell ref="B11:C11"/>
    <mergeCell ref="B10:C10"/>
    <mergeCell ref="B9:C9"/>
    <mergeCell ref="B8:C8"/>
    <mergeCell ref="B7:C7"/>
    <mergeCell ref="A3:A6"/>
    <mergeCell ref="B3:C6"/>
    <mergeCell ref="D3:O3"/>
    <mergeCell ref="D4:G4"/>
    <mergeCell ref="H4:K4"/>
    <mergeCell ref="L4:O4"/>
    <mergeCell ref="A1:G1"/>
    <mergeCell ref="A2:B2"/>
    <mergeCell ref="D2:K2"/>
    <mergeCell ref="L2:O2"/>
  </mergeCells>
  <pageMargins left="0.17708333333333334" right="8.3333333333333329E-2" top="0.75" bottom="0.36458333333333331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รายการ</vt:lpstr>
      <vt:lpstr>ปก</vt:lpstr>
      <vt:lpstr>รายชื่อสมาชิก</vt:lpstr>
      <vt:lpstr>ภาคเรียนที่2</vt:lpstr>
      <vt:lpstr>ภาคเรียนที่</vt:lpstr>
      <vt:lpstr>สรุปผลการประเมิน</vt:lpstr>
      <vt:lpstr>สรุปผลการประเมินรวม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slpconnext t01</cp:lastModifiedBy>
  <cp:lastPrinted>2023-03-02T06:02:29Z</cp:lastPrinted>
  <dcterms:created xsi:type="dcterms:W3CDTF">2019-10-07T02:51:46Z</dcterms:created>
  <dcterms:modified xsi:type="dcterms:W3CDTF">2026-03-05T07:37:45Z</dcterms:modified>
</cp:coreProperties>
</file>