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คุณลักษณะอันพึงประสงค์\เทอม 2-2568\"/>
    </mc:Choice>
  </mc:AlternateContent>
  <xr:revisionPtr revIDLastSave="0" documentId="13_ncr:1_{F995CA5A-22AB-438A-8CB7-74A2D89FF254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2" sheetId="34" r:id="rId6"/>
  </sheets>
  <externalReferences>
    <externalReference r:id="rId7"/>
  </externalReferences>
  <definedNames>
    <definedName name="StudentNo" localSheetId="4">#REF!</definedName>
    <definedName name="StudentNo" localSheetId="5">#REF!</definedName>
    <definedName name="StudentNo">#REF!</definedName>
    <definedName name="StudentPicture" localSheetId="4">#REF!</definedName>
    <definedName name="StudentPicture" localSheetId="5">#REF!</definedName>
    <definedName name="StudentPicture">#REF!</definedName>
    <definedName name="students" localSheetId="4">#REF!</definedName>
    <definedName name="students">#REF!</definedName>
    <definedName name="StuPic" localSheetId="4">INDEX('คุณลักษณะ(ข้อ5-8)'!StudentPicture,MATCH(#REF!,'คุณลักษณะ(ข้อ5-8)'!StudentNo,0))</definedName>
    <definedName name="StuPic" localSheetId="5">INDEX(สรุปผลเทอม2!StudentPicture,MATCH(#REF!,สรุปผลเทอม2!StudentNo,0))</definedName>
    <definedName name="StuPic">INDEX(StudentPicture,MATCH(#REF!,StudentNo,0))</definedName>
    <definedName name="summ" localSheetId="4">INDEX('คุณลักษณะ(ข้อ5-8)'!StudentPicture,MATCH(#REF!,'คุณลักษณะ(ข้อ5-8)'!StudentNo,0))</definedName>
    <definedName name="summ" localSheetId="5">INDEX(StudentPicture,MATCH(#REF!,สรุปผลรวม,0))</definedName>
    <definedName name="summ">INDEX(StudentPicture,MATCH(#REF!,StudentNo,0))</definedName>
    <definedName name="tests">[1]การตัดสิน!$A$35:$A$36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5">INDEX(StudentPicture,MATCH(#REF!,สรุปผลรวม,0))</definedName>
    <definedName name="สรุปผล">INDEX(StudentPicture,MATCH(#REF!,StudentNo,0))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>INDEX(StudentPicture,MATCH(#REF!,สรุปผลรวม,0))</definedName>
    <definedName name="สรุปผลรวม" localSheetId="4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4" l="1"/>
  <c r="H1" i="34"/>
  <c r="N1" i="36"/>
  <c r="K2" i="36"/>
  <c r="M2" i="30"/>
  <c r="N1" i="30"/>
  <c r="K29" i="34"/>
  <c r="C5" i="2" l="1"/>
  <c r="AD1" i="30"/>
  <c r="B16" i="17" l="1"/>
  <c r="P1" i="34" l="1"/>
  <c r="AC1" i="36" l="1"/>
  <c r="M2" i="34" l="1"/>
  <c r="C2" i="34"/>
  <c r="D2" i="36"/>
  <c r="V2" i="36" l="1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6" i="36" s="1"/>
  <c r="A27" i="2"/>
  <c r="A28" i="2"/>
  <c r="A29" i="2"/>
  <c r="U6" i="36" l="1"/>
  <c r="J6" i="34" s="1"/>
  <c r="G6" i="36"/>
  <c r="H6" i="34" s="1"/>
  <c r="AA6" i="36"/>
  <c r="K6" i="34" s="1"/>
  <c r="M6" i="36"/>
  <c r="I6" i="34" s="1"/>
  <c r="Z6" i="36"/>
  <c r="F6" i="36"/>
  <c r="T6" i="36"/>
  <c r="L6" i="36"/>
  <c r="A28" i="30"/>
  <c r="A28" i="36"/>
  <c r="A6" i="34"/>
  <c r="A6" i="30"/>
  <c r="A28" i="34"/>
  <c r="L28" i="34" s="1"/>
  <c r="C6" i="2"/>
  <c r="A6" i="2"/>
  <c r="A7" i="36" s="1"/>
  <c r="I6" i="30" l="1"/>
  <c r="O6" i="30"/>
  <c r="T6" i="30"/>
  <c r="AD6" i="30"/>
  <c r="G7" i="36"/>
  <c r="AA7" i="36"/>
  <c r="K7" i="34" s="1"/>
  <c r="U7" i="36"/>
  <c r="J7" i="34" s="1"/>
  <c r="M7" i="36"/>
  <c r="I7" i="34" s="1"/>
  <c r="AA28" i="36"/>
  <c r="G28" i="36"/>
  <c r="M28" i="36"/>
  <c r="U28" i="36"/>
  <c r="J28" i="34" s="1"/>
  <c r="AD28" i="30"/>
  <c r="G28" i="34" s="1"/>
  <c r="O28" i="30"/>
  <c r="E28" i="34" s="1"/>
  <c r="I28" i="30"/>
  <c r="D28" i="34" s="1"/>
  <c r="AB28" i="36"/>
  <c r="O28" i="34"/>
  <c r="M28" i="34"/>
  <c r="N28" i="34"/>
  <c r="P28" i="34"/>
  <c r="T7" i="36"/>
  <c r="L7" i="36"/>
  <c r="H28" i="30"/>
  <c r="T28" i="30"/>
  <c r="F28" i="34" s="1"/>
  <c r="AC28" i="30"/>
  <c r="N28" i="30"/>
  <c r="S28" i="30"/>
  <c r="H7" i="34"/>
  <c r="Z7" i="36"/>
  <c r="F7" i="36"/>
  <c r="E6" i="34"/>
  <c r="AC6" i="30"/>
  <c r="N6" i="30"/>
  <c r="F6" i="34"/>
  <c r="D6" i="34"/>
  <c r="S6" i="30"/>
  <c r="H6" i="30"/>
  <c r="K28" i="34"/>
  <c r="H28" i="34"/>
  <c r="T28" i="36"/>
  <c r="I28" i="34"/>
  <c r="F28" i="36"/>
  <c r="L28" i="36"/>
  <c r="Z28" i="36"/>
  <c r="A7" i="34"/>
  <c r="A7" i="30"/>
  <c r="C7" i="2"/>
  <c r="B6" i="2"/>
  <c r="A7" i="2"/>
  <c r="A8" i="36" s="1"/>
  <c r="G8" i="36" l="1"/>
  <c r="AA8" i="36"/>
  <c r="K8" i="34" s="1"/>
  <c r="M8" i="36"/>
  <c r="I8" i="34" s="1"/>
  <c r="U8" i="36"/>
  <c r="J8" i="34" s="1"/>
  <c r="AD7" i="30"/>
  <c r="G7" i="34" s="1"/>
  <c r="I7" i="30"/>
  <c r="D7" i="34" s="1"/>
  <c r="O7" i="30"/>
  <c r="E7" i="34" s="1"/>
  <c r="N7" i="30"/>
  <c r="L8" i="36"/>
  <c r="F8" i="36"/>
  <c r="Z8" i="36"/>
  <c r="AC7" i="30"/>
  <c r="H7" i="30"/>
  <c r="T7" i="30"/>
  <c r="F7" i="34" s="1"/>
  <c r="S7" i="30"/>
  <c r="H8" i="34"/>
  <c r="T8" i="36"/>
  <c r="B7" i="2"/>
  <c r="A8" i="34"/>
  <c r="A8" i="30"/>
  <c r="A8" i="2"/>
  <c r="A9" i="36" s="1"/>
  <c r="C8" i="2"/>
  <c r="L7" i="34" l="1"/>
  <c r="O8" i="30"/>
  <c r="AD8" i="30"/>
  <c r="I8" i="30"/>
  <c r="D8" i="34" s="1"/>
  <c r="F9" i="36"/>
  <c r="U9" i="36"/>
  <c r="J9" i="34" s="1"/>
  <c r="G9" i="36"/>
  <c r="H9" i="34" s="1"/>
  <c r="AA9" i="36"/>
  <c r="K9" i="34" s="1"/>
  <c r="M9" i="36"/>
  <c r="I9" i="34" s="1"/>
  <c r="T9" i="36"/>
  <c r="H8" i="30"/>
  <c r="T8" i="30"/>
  <c r="F8" i="34" s="1"/>
  <c r="E8" i="34"/>
  <c r="G8" i="34"/>
  <c r="N8" i="30"/>
  <c r="AC8" i="30"/>
  <c r="L9" i="36"/>
  <c r="S8" i="30"/>
  <c r="Z9" i="36"/>
  <c r="B8" i="2"/>
  <c r="A9" i="34"/>
  <c r="A9" i="30"/>
  <c r="A9" i="2"/>
  <c r="A10" i="36" s="1"/>
  <c r="C9" i="2"/>
  <c r="L8" i="34" l="1"/>
  <c r="O9" i="30"/>
  <c r="I9" i="30"/>
  <c r="D9" i="34" s="1"/>
  <c r="AD9" i="30"/>
  <c r="G9" i="34" s="1"/>
  <c r="U10" i="36"/>
  <c r="J10" i="34" s="1"/>
  <c r="M10" i="36"/>
  <c r="I10" i="34" s="1"/>
  <c r="G10" i="36"/>
  <c r="H10" i="34" s="1"/>
  <c r="AA10" i="36"/>
  <c r="K10" i="34" s="1"/>
  <c r="T10" i="36"/>
  <c r="P7" i="34"/>
  <c r="O7" i="34"/>
  <c r="M7" i="34"/>
  <c r="N7" i="34"/>
  <c r="AB7" i="36"/>
  <c r="Z10" i="36"/>
  <c r="T9" i="30"/>
  <c r="F9" i="34" s="1"/>
  <c r="E9" i="34"/>
  <c r="AC9" i="30"/>
  <c r="N9" i="30"/>
  <c r="H9" i="30"/>
  <c r="S9" i="30"/>
  <c r="L10" i="36"/>
  <c r="F10" i="36"/>
  <c r="B9" i="2"/>
  <c r="A10" i="34"/>
  <c r="A10" i="30"/>
  <c r="A10" i="2"/>
  <c r="A11" i="36" s="1"/>
  <c r="C10" i="2"/>
  <c r="L9" i="34" l="1"/>
  <c r="U11" i="36"/>
  <c r="G11" i="36"/>
  <c r="AA11" i="36"/>
  <c r="K11" i="34" s="1"/>
  <c r="M11" i="36"/>
  <c r="I11" i="34" s="1"/>
  <c r="O10" i="30"/>
  <c r="E10" i="34" s="1"/>
  <c r="AD10" i="30"/>
  <c r="G10" i="34" s="1"/>
  <c r="I10" i="30"/>
  <c r="D10" i="34" s="1"/>
  <c r="O8" i="34"/>
  <c r="P8" i="34"/>
  <c r="N8" i="34"/>
  <c r="M8" i="34"/>
  <c r="AB8" i="36"/>
  <c r="L11" i="36"/>
  <c r="N10" i="30"/>
  <c r="S10" i="30"/>
  <c r="AC10" i="30"/>
  <c r="T10" i="30"/>
  <c r="F10" i="34" s="1"/>
  <c r="H10" i="30"/>
  <c r="H11" i="34"/>
  <c r="J11" i="34"/>
  <c r="F11" i="36"/>
  <c r="T11" i="36"/>
  <c r="Z11" i="36"/>
  <c r="B10" i="2"/>
  <c r="A11" i="34"/>
  <c r="A11" i="30"/>
  <c r="A11" i="2"/>
  <c r="A12" i="36" s="1"/>
  <c r="C11" i="2"/>
  <c r="L10" i="34" l="1"/>
  <c r="O11" i="30"/>
  <c r="AD11" i="30"/>
  <c r="I11" i="30"/>
  <c r="D11" i="34" s="1"/>
  <c r="M12" i="36"/>
  <c r="I12" i="34" s="1"/>
  <c r="AA12" i="36"/>
  <c r="K12" i="34" s="1"/>
  <c r="U12" i="36"/>
  <c r="J12" i="34" s="1"/>
  <c r="G12" i="36"/>
  <c r="H12" i="34" s="1"/>
  <c r="N9" i="34"/>
  <c r="M9" i="34"/>
  <c r="P9" i="34"/>
  <c r="O9" i="34"/>
  <c r="AB9" i="36"/>
  <c r="T12" i="36"/>
  <c r="H11" i="30"/>
  <c r="F12" i="36"/>
  <c r="AC11" i="30"/>
  <c r="L12" i="36"/>
  <c r="S11" i="30"/>
  <c r="E11" i="34"/>
  <c r="T11" i="30"/>
  <c r="F11" i="34" s="1"/>
  <c r="G11" i="34"/>
  <c r="Z12" i="36"/>
  <c r="N11" i="30"/>
  <c r="B11" i="2"/>
  <c r="A12" i="34"/>
  <c r="A12" i="30"/>
  <c r="A12" i="2"/>
  <c r="A13" i="36" s="1"/>
  <c r="C12" i="2"/>
  <c r="L11" i="34" l="1"/>
  <c r="M13" i="36"/>
  <c r="I13" i="34" s="1"/>
  <c r="G13" i="36"/>
  <c r="H13" i="34" s="1"/>
  <c r="U13" i="36"/>
  <c r="J13" i="34" s="1"/>
  <c r="AA13" i="36"/>
  <c r="K13" i="34" s="1"/>
  <c r="I12" i="30"/>
  <c r="D12" i="34" s="1"/>
  <c r="AD12" i="30"/>
  <c r="G12" i="34" s="1"/>
  <c r="O12" i="30"/>
  <c r="E12" i="34" s="1"/>
  <c r="M10" i="34"/>
  <c r="P10" i="34"/>
  <c r="N10" i="34"/>
  <c r="O10" i="34"/>
  <c r="AB10" i="36"/>
  <c r="L13" i="36"/>
  <c r="Z13" i="36"/>
  <c r="AC12" i="30"/>
  <c r="T12" i="30"/>
  <c r="F12" i="34" s="1"/>
  <c r="H12" i="30"/>
  <c r="F13" i="36"/>
  <c r="N12" i="30"/>
  <c r="S12" i="30"/>
  <c r="T13" i="36"/>
  <c r="A13" i="34"/>
  <c r="A13" i="30"/>
  <c r="C13" i="2"/>
  <c r="B12" i="2"/>
  <c r="A13" i="2"/>
  <c r="A14" i="36" s="1"/>
  <c r="L12" i="34" l="1"/>
  <c r="I13" i="30"/>
  <c r="O13" i="30"/>
  <c r="AD13" i="30"/>
  <c r="G13" i="34" s="1"/>
  <c r="AA14" i="36"/>
  <c r="M14" i="36"/>
  <c r="I14" i="34" s="1"/>
  <c r="U14" i="36"/>
  <c r="J14" i="34" s="1"/>
  <c r="G14" i="36"/>
  <c r="H14" i="34" s="1"/>
  <c r="P11" i="34"/>
  <c r="M11" i="34"/>
  <c r="N11" i="34"/>
  <c r="O11" i="34"/>
  <c r="AB11" i="36"/>
  <c r="K14" i="34"/>
  <c r="L14" i="36"/>
  <c r="T14" i="36"/>
  <c r="S13" i="30"/>
  <c r="H13" i="30"/>
  <c r="F14" i="36"/>
  <c r="D13" i="34"/>
  <c r="E13" i="34"/>
  <c r="T13" i="30"/>
  <c r="F13" i="34" s="1"/>
  <c r="N13" i="30"/>
  <c r="AC13" i="30"/>
  <c r="Z14" i="36"/>
  <c r="A14" i="34"/>
  <c r="A14" i="30"/>
  <c r="C14" i="2"/>
  <c r="B13" i="2"/>
  <c r="A14" i="2"/>
  <c r="A15" i="36" s="1"/>
  <c r="L13" i="34" l="1"/>
  <c r="AD14" i="30"/>
  <c r="O14" i="30"/>
  <c r="E14" i="34" s="1"/>
  <c r="I14" i="30"/>
  <c r="D14" i="34" s="1"/>
  <c r="G15" i="36"/>
  <c r="H15" i="34" s="1"/>
  <c r="AA15" i="36"/>
  <c r="K15" i="34" s="1"/>
  <c r="U15" i="36"/>
  <c r="J15" i="34" s="1"/>
  <c r="M15" i="36"/>
  <c r="I15" i="34" s="1"/>
  <c r="O12" i="34"/>
  <c r="M12" i="34"/>
  <c r="P12" i="34"/>
  <c r="N12" i="34"/>
  <c r="AB12" i="36"/>
  <c r="Z15" i="36"/>
  <c r="H14" i="30"/>
  <c r="T15" i="36"/>
  <c r="T14" i="30"/>
  <c r="F14" i="34" s="1"/>
  <c r="G14" i="34"/>
  <c r="N14" i="30"/>
  <c r="F15" i="36"/>
  <c r="AC14" i="30"/>
  <c r="S14" i="30"/>
  <c r="L15" i="36"/>
  <c r="A15" i="34"/>
  <c r="A15" i="30"/>
  <c r="C15" i="2"/>
  <c r="B14" i="2"/>
  <c r="A15" i="2"/>
  <c r="A16" i="36" s="1"/>
  <c r="L14" i="34" l="1"/>
  <c r="AD15" i="30"/>
  <c r="I15" i="30"/>
  <c r="D15" i="34" s="1"/>
  <c r="O15" i="30"/>
  <c r="E15" i="34" s="1"/>
  <c r="G16" i="36"/>
  <c r="H16" i="34" s="1"/>
  <c r="AA16" i="36"/>
  <c r="K16" i="34" s="1"/>
  <c r="M16" i="36"/>
  <c r="I16" i="34" s="1"/>
  <c r="U16" i="36"/>
  <c r="J16" i="34" s="1"/>
  <c r="N13" i="34"/>
  <c r="O13" i="34"/>
  <c r="M13" i="34"/>
  <c r="P13" i="34"/>
  <c r="N15" i="30"/>
  <c r="AB13" i="36"/>
  <c r="S15" i="30"/>
  <c r="T16" i="36"/>
  <c r="L16" i="36"/>
  <c r="T15" i="30"/>
  <c r="F15" i="34" s="1"/>
  <c r="G15" i="34"/>
  <c r="AC15" i="30"/>
  <c r="H15" i="30"/>
  <c r="F16" i="36"/>
  <c r="Z16" i="36"/>
  <c r="A16" i="34"/>
  <c r="A16" i="30"/>
  <c r="C16" i="2"/>
  <c r="B15" i="2"/>
  <c r="A16" i="2"/>
  <c r="A17" i="36" s="1"/>
  <c r="L15" i="34" l="1"/>
  <c r="N16" i="30"/>
  <c r="O16" i="30"/>
  <c r="AD16" i="30"/>
  <c r="G16" i="34" s="1"/>
  <c r="I16" i="30"/>
  <c r="D16" i="34" s="1"/>
  <c r="U17" i="36"/>
  <c r="J17" i="34" s="1"/>
  <c r="G17" i="36"/>
  <c r="H17" i="34" s="1"/>
  <c r="AA17" i="36"/>
  <c r="M17" i="36"/>
  <c r="I17" i="34" s="1"/>
  <c r="M14" i="34"/>
  <c r="N14" i="34"/>
  <c r="P14" i="34"/>
  <c r="O14" i="34"/>
  <c r="AB14" i="36"/>
  <c r="Z17" i="36"/>
  <c r="F17" i="36"/>
  <c r="L17" i="36"/>
  <c r="T16" i="30"/>
  <c r="F16" i="34" s="1"/>
  <c r="E16" i="34"/>
  <c r="H16" i="30"/>
  <c r="T17" i="36"/>
  <c r="K17" i="34"/>
  <c r="AC16" i="30"/>
  <c r="S16" i="30"/>
  <c r="A17" i="34"/>
  <c r="A17" i="30"/>
  <c r="C17" i="2"/>
  <c r="B16" i="2"/>
  <c r="A17" i="2"/>
  <c r="A18" i="36" s="1"/>
  <c r="L16" i="34" l="1"/>
  <c r="I17" i="30"/>
  <c r="AD17" i="30"/>
  <c r="O17" i="30"/>
  <c r="E17" i="34" s="1"/>
  <c r="U18" i="36"/>
  <c r="M18" i="36"/>
  <c r="I18" i="34" s="1"/>
  <c r="G18" i="36"/>
  <c r="H18" i="34" s="1"/>
  <c r="AA18" i="36"/>
  <c r="K18" i="34" s="1"/>
  <c r="Z18" i="36"/>
  <c r="P15" i="34"/>
  <c r="N15" i="34"/>
  <c r="M15" i="34"/>
  <c r="O15" i="34"/>
  <c r="S17" i="30"/>
  <c r="AB15" i="36"/>
  <c r="AC17" i="30"/>
  <c r="L18" i="36"/>
  <c r="T17" i="30"/>
  <c r="F17" i="34" s="1"/>
  <c r="D17" i="34"/>
  <c r="G17" i="34"/>
  <c r="T18" i="36"/>
  <c r="F18" i="36"/>
  <c r="J18" i="34"/>
  <c r="H17" i="30"/>
  <c r="N17" i="30"/>
  <c r="A18" i="34"/>
  <c r="A18" i="30"/>
  <c r="C18" i="2"/>
  <c r="B17" i="2"/>
  <c r="A18" i="2"/>
  <c r="A19" i="36" s="1"/>
  <c r="L17" i="34" l="1"/>
  <c r="S18" i="30"/>
  <c r="O18" i="30"/>
  <c r="AD18" i="30"/>
  <c r="G18" i="34" s="1"/>
  <c r="I18" i="30"/>
  <c r="D18" i="34" s="1"/>
  <c r="U19" i="36"/>
  <c r="J19" i="34" s="1"/>
  <c r="G19" i="36"/>
  <c r="H19" i="34" s="1"/>
  <c r="AA19" i="36"/>
  <c r="K19" i="34" s="1"/>
  <c r="M19" i="36"/>
  <c r="I19" i="34" s="1"/>
  <c r="O16" i="34"/>
  <c r="P16" i="34"/>
  <c r="M16" i="34"/>
  <c r="N16" i="34"/>
  <c r="AB17" i="36"/>
  <c r="AB16" i="36"/>
  <c r="N18" i="30"/>
  <c r="H18" i="30"/>
  <c r="L19" i="36"/>
  <c r="T18" i="30"/>
  <c r="F18" i="34" s="1"/>
  <c r="E18" i="34"/>
  <c r="F19" i="36"/>
  <c r="AC18" i="30"/>
  <c r="T19" i="36"/>
  <c r="Z19" i="36"/>
  <c r="B18" i="2"/>
  <c r="A19" i="34"/>
  <c r="A19" i="30"/>
  <c r="A19" i="2"/>
  <c r="A20" i="36" s="1"/>
  <c r="C19" i="2"/>
  <c r="L18" i="34" l="1"/>
  <c r="I19" i="30"/>
  <c r="D19" i="34" s="1"/>
  <c r="O19" i="30"/>
  <c r="E19" i="34" s="1"/>
  <c r="AD19" i="30"/>
  <c r="G19" i="34" s="1"/>
  <c r="M20" i="36"/>
  <c r="I20" i="34" s="1"/>
  <c r="AA20" i="36"/>
  <c r="K20" i="34" s="1"/>
  <c r="U20" i="36"/>
  <c r="J20" i="34" s="1"/>
  <c r="G20" i="36"/>
  <c r="H20" i="34" s="1"/>
  <c r="M18" i="34"/>
  <c r="M17" i="34"/>
  <c r="N17" i="34"/>
  <c r="O17" i="34"/>
  <c r="P17" i="34"/>
  <c r="Z20" i="36"/>
  <c r="T19" i="30"/>
  <c r="F19" i="34" s="1"/>
  <c r="N19" i="30"/>
  <c r="T20" i="36"/>
  <c r="L20" i="36"/>
  <c r="AC19" i="30"/>
  <c r="H19" i="30"/>
  <c r="F20" i="36"/>
  <c r="S19" i="30"/>
  <c r="A20" i="34"/>
  <c r="A20" i="30"/>
  <c r="B19" i="2"/>
  <c r="A20" i="2"/>
  <c r="A21" i="36" s="1"/>
  <c r="C20" i="2"/>
  <c r="L19" i="34" l="1"/>
  <c r="AB19" i="36" s="1"/>
  <c r="M21" i="36"/>
  <c r="G21" i="36"/>
  <c r="H21" i="34" s="1"/>
  <c r="U21" i="36"/>
  <c r="J21" i="34" s="1"/>
  <c r="AA21" i="36"/>
  <c r="K21" i="34" s="1"/>
  <c r="I20" i="30"/>
  <c r="D20" i="34" s="1"/>
  <c r="AD20" i="30"/>
  <c r="G20" i="34" s="1"/>
  <c r="O20" i="30"/>
  <c r="E20" i="34" s="1"/>
  <c r="AB18" i="36"/>
  <c r="N18" i="34"/>
  <c r="O18" i="34"/>
  <c r="P18" i="34"/>
  <c r="S20" i="30"/>
  <c r="AC20" i="30"/>
  <c r="F21" i="36"/>
  <c r="L21" i="36"/>
  <c r="I21" i="34"/>
  <c r="T20" i="30"/>
  <c r="F20" i="34" s="1"/>
  <c r="Z21" i="36"/>
  <c r="T21" i="36"/>
  <c r="H20" i="30"/>
  <c r="N20" i="30"/>
  <c r="A21" i="34"/>
  <c r="L21" i="34" s="1"/>
  <c r="A21" i="30"/>
  <c r="B20" i="2"/>
  <c r="C21" i="2"/>
  <c r="A21" i="2"/>
  <c r="A22" i="36" s="1"/>
  <c r="L20" i="34" l="1"/>
  <c r="N20" i="34" s="1"/>
  <c r="AC21" i="30"/>
  <c r="I21" i="30"/>
  <c r="O21" i="30"/>
  <c r="E21" i="34" s="1"/>
  <c r="AD21" i="30"/>
  <c r="AA22" i="36"/>
  <c r="K22" i="34" s="1"/>
  <c r="M22" i="36"/>
  <c r="I22" i="34" s="1"/>
  <c r="U22" i="36"/>
  <c r="J22" i="34" s="1"/>
  <c r="G22" i="36"/>
  <c r="H22" i="34" s="1"/>
  <c r="O19" i="34"/>
  <c r="P19" i="34"/>
  <c r="M19" i="34"/>
  <c r="N19" i="34"/>
  <c r="N21" i="30"/>
  <c r="H21" i="30"/>
  <c r="L22" i="36"/>
  <c r="T22" i="36"/>
  <c r="F22" i="36"/>
  <c r="D21" i="34"/>
  <c r="T21" i="30"/>
  <c r="F21" i="34" s="1"/>
  <c r="G21" i="34"/>
  <c r="Z22" i="36"/>
  <c r="S21" i="30"/>
  <c r="A22" i="34"/>
  <c r="L22" i="34" s="1"/>
  <c r="A22" i="30"/>
  <c r="B21" i="2"/>
  <c r="C22" i="2"/>
  <c r="A22" i="2"/>
  <c r="A23" i="36" s="1"/>
  <c r="AC22" i="30" l="1"/>
  <c r="AD22" i="30"/>
  <c r="G22" i="34" s="1"/>
  <c r="I22" i="30"/>
  <c r="D22" i="34" s="1"/>
  <c r="O22" i="30"/>
  <c r="E22" i="34" s="1"/>
  <c r="G23" i="36"/>
  <c r="H23" i="34" s="1"/>
  <c r="AA23" i="36"/>
  <c r="K23" i="34" s="1"/>
  <c r="U23" i="36"/>
  <c r="J23" i="34" s="1"/>
  <c r="M23" i="36"/>
  <c r="I23" i="34" s="1"/>
  <c r="AB20" i="36"/>
  <c r="P20" i="34"/>
  <c r="O20" i="34"/>
  <c r="M20" i="34"/>
  <c r="P21" i="34"/>
  <c r="S22" i="30"/>
  <c r="Z23" i="36"/>
  <c r="L23" i="36"/>
  <c r="T22" i="30"/>
  <c r="F22" i="34" s="1"/>
  <c r="F23" i="36"/>
  <c r="H22" i="30"/>
  <c r="T23" i="36"/>
  <c r="N22" i="30"/>
  <c r="A23" i="34"/>
  <c r="L23" i="34" s="1"/>
  <c r="A23" i="30"/>
  <c r="B22" i="2"/>
  <c r="C23" i="2"/>
  <c r="A23" i="2"/>
  <c r="A24" i="36" s="1"/>
  <c r="AD23" i="30" l="1"/>
  <c r="I23" i="30"/>
  <c r="D23" i="34" s="1"/>
  <c r="O23" i="30"/>
  <c r="E23" i="34" s="1"/>
  <c r="G24" i="36"/>
  <c r="AA24" i="36"/>
  <c r="K24" i="34" s="1"/>
  <c r="M24" i="36"/>
  <c r="I24" i="34" s="1"/>
  <c r="U24" i="36"/>
  <c r="J24" i="34" s="1"/>
  <c r="N21" i="34"/>
  <c r="M21" i="34"/>
  <c r="AB21" i="36"/>
  <c r="O21" i="34"/>
  <c r="AB22" i="36"/>
  <c r="S23" i="30"/>
  <c r="N23" i="30"/>
  <c r="T24" i="36"/>
  <c r="L24" i="36"/>
  <c r="T23" i="30"/>
  <c r="F23" i="34" s="1"/>
  <c r="G23" i="34"/>
  <c r="H23" i="30"/>
  <c r="Z24" i="36"/>
  <c r="H24" i="34"/>
  <c r="F24" i="36"/>
  <c r="AC23" i="30"/>
  <c r="A24" i="34"/>
  <c r="L24" i="34" s="1"/>
  <c r="A24" i="30"/>
  <c r="B23" i="2"/>
  <c r="C24" i="2"/>
  <c r="A24" i="2"/>
  <c r="A25" i="36" s="1"/>
  <c r="O24" i="30" l="1"/>
  <c r="AD24" i="30"/>
  <c r="I24" i="30"/>
  <c r="D24" i="34" s="1"/>
  <c r="T25" i="36"/>
  <c r="U25" i="36"/>
  <c r="G25" i="36"/>
  <c r="H25" i="34" s="1"/>
  <c r="AA25" i="36"/>
  <c r="K25" i="34" s="1"/>
  <c r="M25" i="36"/>
  <c r="I25" i="34" s="1"/>
  <c r="AB23" i="36"/>
  <c r="N22" i="34"/>
  <c r="P22" i="34"/>
  <c r="O22" i="34"/>
  <c r="M22" i="34"/>
  <c r="AC24" i="30"/>
  <c r="H24" i="30"/>
  <c r="F25" i="36"/>
  <c r="L25" i="36"/>
  <c r="T24" i="30"/>
  <c r="F24" i="34" s="1"/>
  <c r="E24" i="34"/>
  <c r="G24" i="34"/>
  <c r="S24" i="30"/>
  <c r="J25" i="34"/>
  <c r="Z25" i="36"/>
  <c r="N24" i="30"/>
  <c r="A25" i="34"/>
  <c r="L25" i="34" s="1"/>
  <c r="A25" i="30"/>
  <c r="B24" i="2"/>
  <c r="C25" i="2"/>
  <c r="A25" i="2"/>
  <c r="A26" i="36" s="1"/>
  <c r="AC25" i="30" l="1"/>
  <c r="I25" i="30"/>
  <c r="D25" i="34" s="1"/>
  <c r="O25" i="30"/>
  <c r="E25" i="34" s="1"/>
  <c r="AD25" i="30"/>
  <c r="G25" i="34" s="1"/>
  <c r="U26" i="36"/>
  <c r="J26" i="34" s="1"/>
  <c r="G26" i="36"/>
  <c r="H26" i="34" s="1"/>
  <c r="M26" i="36"/>
  <c r="I26" i="34" s="1"/>
  <c r="AA26" i="36"/>
  <c r="K26" i="34" s="1"/>
  <c r="F26" i="36"/>
  <c r="AB24" i="36"/>
  <c r="O23" i="34"/>
  <c r="P23" i="34"/>
  <c r="M23" i="34"/>
  <c r="N23" i="34"/>
  <c r="H25" i="30"/>
  <c r="N25" i="30"/>
  <c r="Z26" i="36"/>
  <c r="T25" i="30"/>
  <c r="F25" i="34" s="1"/>
  <c r="S25" i="30"/>
  <c r="L26" i="36"/>
  <c r="T26" i="36"/>
  <c r="C26" i="2"/>
  <c r="A26" i="34"/>
  <c r="L26" i="34" s="1"/>
  <c r="AB26" i="36" s="1"/>
  <c r="A26" i="30"/>
  <c r="A26" i="2"/>
  <c r="A27" i="36" s="1"/>
  <c r="U27" i="36" s="1"/>
  <c r="B25" i="2"/>
  <c r="O26" i="30" l="1"/>
  <c r="AD26" i="30"/>
  <c r="I26" i="30"/>
  <c r="AA27" i="36"/>
  <c r="K27" i="34" s="1"/>
  <c r="G27" i="36"/>
  <c r="H27" i="34" s="1"/>
  <c r="M27" i="36"/>
  <c r="I27" i="34" s="1"/>
  <c r="J27" i="34"/>
  <c r="L27" i="34" s="1"/>
  <c r="M25" i="34"/>
  <c r="N24" i="34"/>
  <c r="O24" i="34"/>
  <c r="P24" i="34"/>
  <c r="M24" i="34"/>
  <c r="G26" i="34"/>
  <c r="D26" i="34"/>
  <c r="T26" i="30"/>
  <c r="F26" i="34" s="1"/>
  <c r="E26" i="34"/>
  <c r="L27" i="36"/>
  <c r="Z27" i="36"/>
  <c r="T27" i="36"/>
  <c r="N26" i="30"/>
  <c r="S26" i="30"/>
  <c r="AC26" i="30"/>
  <c r="H26" i="30"/>
  <c r="F27" i="36"/>
  <c r="A27" i="34"/>
  <c r="A27" i="30"/>
  <c r="B26" i="2"/>
  <c r="G6" i="34"/>
  <c r="L6" i="34" s="1"/>
  <c r="I27" i="30" l="1"/>
  <c r="D27" i="34" s="1"/>
  <c r="AD27" i="30"/>
  <c r="G27" i="34" s="1"/>
  <c r="O27" i="30"/>
  <c r="E27" i="34" s="1"/>
  <c r="M26" i="34"/>
  <c r="AB25" i="36"/>
  <c r="N25" i="34"/>
  <c r="P25" i="34"/>
  <c r="O25" i="34"/>
  <c r="N27" i="30"/>
  <c r="H27" i="30"/>
  <c r="T27" i="30"/>
  <c r="F27" i="34" s="1"/>
  <c r="AC27" i="30"/>
  <c r="S27" i="30"/>
  <c r="AB27" i="36" l="1"/>
  <c r="P26" i="34"/>
  <c r="N26" i="34"/>
  <c r="O26" i="34"/>
  <c r="N6" i="34"/>
  <c r="P6" i="34"/>
  <c r="M6" i="34"/>
  <c r="O6" i="34"/>
  <c r="AB6" i="36"/>
  <c r="N29" i="34" l="1"/>
  <c r="H16" i="17" s="1"/>
  <c r="N27" i="34"/>
  <c r="P29" i="34"/>
  <c r="K16" i="17" s="1"/>
  <c r="P27" i="34"/>
  <c r="O29" i="34"/>
  <c r="J16" i="17" s="1"/>
  <c r="O27" i="34"/>
  <c r="M27" i="34"/>
  <c r="M29" i="34" s="1"/>
  <c r="F16" i="17" s="1"/>
  <c r="L30" i="34"/>
  <c r="L31" i="34" s="1"/>
</calcChain>
</file>

<file path=xl/sharedStrings.xml><?xml version="1.0" encoding="utf-8"?>
<sst xmlns="http://schemas.openxmlformats.org/spreadsheetml/2006/main" count="820" uniqueCount="548">
  <si>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</si>
  <si>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</si>
  <si>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</si>
  <si>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</si>
  <si>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</si>
  <si>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</si>
  <si>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</si>
  <si>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</si>
  <si>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</si>
  <si>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</si>
  <si>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</si>
  <si>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</si>
  <si>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</si>
  <si>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</si>
  <si>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</si>
  <si>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</si>
  <si>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</si>
  <si>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</si>
  <si>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</si>
  <si>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</si>
  <si>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</si>
  <si>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</si>
  <si>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</si>
  <si>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</si>
  <si>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</si>
  <si>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</si>
  <si>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</si>
  <si>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</si>
  <si>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</si>
  <si>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</si>
  <si>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</si>
  <si>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</si>
  <si>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</si>
  <si>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</si>
  <si>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</si>
  <si>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</si>
  <si>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</si>
  <si>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</si>
  <si>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</si>
  <si>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</si>
  <si>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</si>
  <si>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</si>
  <si>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</si>
  <si>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</si>
  <si>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</si>
  <si>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</si>
  <si>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</si>
  <si>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</si>
  <si>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</si>
  <si>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</si>
  <si>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</si>
  <si>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</si>
  <si>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</si>
  <si>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</si>
  <si>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</si>
  <si>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</si>
  <si>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</si>
  <si>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</si>
  <si>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</si>
  <si>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</si>
  <si>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</si>
  <si>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</si>
  <si>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</si>
  <si>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</si>
  <si>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</si>
  <si>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</si>
  <si>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</si>
  <si>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</si>
  <si>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</si>
  <si>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</si>
  <si>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</si>
  <si>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</si>
  <si>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</si>
  <si>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</si>
  <si>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</si>
  <si>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</si>
  <si>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</si>
  <si>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</si>
  <si>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</si>
  <si>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</si>
  <si>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</si>
  <si>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</si>
  <si>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</si>
  <si>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</si>
  <si>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</si>
  <si>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</si>
  <si>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</si>
  <si>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</si>
  <si>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</si>
  <si>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</si>
  <si>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</si>
  <si>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</si>
  <si>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</si>
  <si>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</si>
  <si>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</si>
  <si>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</si>
  <si>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</si>
  <si>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</si>
  <si>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</si>
  <si>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</si>
  <si>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</si>
  <si>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</si>
  <si>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</si>
  <si>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</si>
  <si>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</si>
  <si>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</si>
  <si>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</si>
  <si>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</si>
  <si>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</si>
  <si>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</si>
  <si>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</si>
  <si>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</si>
  <si>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</si>
  <si>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</si>
  <si>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</si>
  <si>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</si>
  <si>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</si>
  <si>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</si>
  <si>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</si>
  <si>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</si>
  <si>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</si>
  <si>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</si>
  <si>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</si>
  <si>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</si>
  <si>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</si>
  <si>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</si>
  <si>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</si>
  <si>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</si>
  <si>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</si>
  <si>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</si>
  <si>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</si>
  <si>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</si>
  <si>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</si>
  <si>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</si>
  <si>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</si>
  <si>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</si>
  <si>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</si>
  <si>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</si>
  <si>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</si>
  <si>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</si>
  <si>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</si>
  <si>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</si>
  <si>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</si>
  <si>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</si>
  <si>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</si>
  <si>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</si>
  <si>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</si>
  <si>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</si>
  <si>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</si>
  <si>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</si>
  <si>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</si>
  <si>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</si>
  <si>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</si>
  <si>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</si>
  <si>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</si>
  <si>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</si>
  <si>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</si>
  <si>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</si>
  <si>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</si>
  <si>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</si>
  <si>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</si>
  <si>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</si>
  <si>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</si>
  <si>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</si>
  <si>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</si>
  <si>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</si>
  <si>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</si>
  <si>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</si>
  <si>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</si>
  <si>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</si>
  <si>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</si>
  <si>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</si>
  <si>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</si>
  <si>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</si>
  <si>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</si>
  <si>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</si>
  <si>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</si>
  <si>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</si>
  <si>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</si>
  <si>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</si>
  <si>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</si>
  <si>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</si>
  <si>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</si>
  <si>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</si>
  <si>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</si>
  <si>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</si>
  <si>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</si>
  <si>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</si>
  <si>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</si>
  <si>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</si>
  <si>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</si>
  <si>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</si>
  <si>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</si>
  <si>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</si>
  <si>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</si>
  <si>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</si>
  <si>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</si>
  <si>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</si>
  <si>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</si>
  <si>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</si>
  <si>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</si>
  <si>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</si>
  <si>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</si>
  <si>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</si>
  <si>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</si>
  <si>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</si>
  <si>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</si>
  <si>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</si>
  <si>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</si>
  <si>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</si>
  <si>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</si>
  <si>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</si>
  <si>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</si>
  <si>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</si>
  <si>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</si>
  <si>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</si>
  <si>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</si>
  <si>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</si>
  <si>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</si>
  <si>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</si>
  <si>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</si>
  <si>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</si>
  <si>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</si>
  <si>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</si>
  <si>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</si>
  <si>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</si>
  <si>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</si>
  <si>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</si>
  <si>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</si>
  <si>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</si>
  <si>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</si>
  <si>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</si>
  <si>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</si>
  <si>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</si>
  <si>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</si>
  <si>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</si>
  <si>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</si>
  <si>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</si>
  <si>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</si>
  <si>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</si>
  <si>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</si>
  <si>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</si>
  <si>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</si>
  <si>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</si>
  <si>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</si>
  <si>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</si>
  <si>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</si>
  <si>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</si>
  <si>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</si>
  <si>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</si>
  <si>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</si>
  <si>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</si>
  <si>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</si>
  <si>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</si>
  <si>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</si>
  <si>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</si>
  <si>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</si>
  <si>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</si>
  <si>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</si>
  <si>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</si>
  <si>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</si>
  <si>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</si>
  <si>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</si>
  <si>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</si>
  <si>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</si>
  <si>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</si>
  <si>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</si>
  <si>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</si>
  <si>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</si>
  <si>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</si>
  <si>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</si>
  <si>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</si>
  <si>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</si>
  <si>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</si>
  <si>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</si>
  <si>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</si>
  <si>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</si>
  <si>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</si>
  <si>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</si>
  <si>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</si>
  <si>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</si>
  <si>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</si>
  <si>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</si>
  <si>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</si>
  <si>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</si>
  <si>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</si>
  <si>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</si>
  <si>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</si>
  <si>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</si>
  <si>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</si>
  <si>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</si>
  <si>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</si>
  <si>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</si>
  <si>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</si>
  <si>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</si>
  <si>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</si>
  <si>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</si>
  <si>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</si>
  <si>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</si>
  <si>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</si>
  <si>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</si>
  <si>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</si>
  <si>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</si>
  <si>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</si>
  <si>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</si>
  <si>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</si>
  <si>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</si>
  <si>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</si>
  <si>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</si>
  <si>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</si>
  <si>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</si>
  <si>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</si>
  <si>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</si>
  <si>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</si>
  <si>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</si>
  <si>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</si>
  <si>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</si>
  <si>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</si>
  <si>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</si>
  <si>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</si>
  <si>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</si>
  <si>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</si>
  <si>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</si>
  <si>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</si>
  <si>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</si>
  <si>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</si>
  <si>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</si>
  <si>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</si>
  <si>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</si>
  <si>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</si>
  <si>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</si>
  <si>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</si>
  <si>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</si>
  <si>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</si>
  <si>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</si>
  <si>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</si>
  <si>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</si>
  <si>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</si>
  <si>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</si>
  <si>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</si>
  <si>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</si>
  <si>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</si>
  <si>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</si>
  <si>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</si>
  <si>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</si>
  <si>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</si>
  <si>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</si>
  <si>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</si>
  <si>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</si>
  <si>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</si>
  <si>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</si>
  <si>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</si>
  <si>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</si>
  <si>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</si>
  <si>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</si>
  <si>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</si>
  <si>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</si>
  <si>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</si>
  <si>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</si>
  <si>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</si>
  <si>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</si>
  <si>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</si>
  <si>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</si>
  <si>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</si>
  <si>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</si>
  <si>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</si>
  <si>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</si>
  <si>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</si>
  <si>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</si>
  <si>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</si>
  <si>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</si>
  <si>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</si>
  <si>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</si>
  <si>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</si>
  <si>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</si>
  <si>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</si>
  <si>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</si>
  <si>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</si>
  <si>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</si>
  <si>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</si>
  <si>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</si>
  <si>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</si>
  <si>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</si>
  <si>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</si>
  <si>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</si>
  <si>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</si>
  <si>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</si>
  <si>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</si>
  <si>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</si>
  <si>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</si>
  <si>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</si>
  <si>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</si>
  <si>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</si>
  <si>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</si>
  <si>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</si>
  <si>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</si>
  <si>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</si>
  <si>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</si>
  <si>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</si>
  <si>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</si>
  <si>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</si>
  <si>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</si>
  <si>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</si>
  <si>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</si>
  <si>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</si>
  <si>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</si>
  <si>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</si>
  <si>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</si>
  <si>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</si>
  <si>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</si>
  <si>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</si>
  <si>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</si>
  <si>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</si>
  <si>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</si>
  <si>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</si>
  <si>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</si>
  <si>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</si>
  <si>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</si>
  <si>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</si>
  <si>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</si>
  <si>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</si>
  <si>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</si>
  <si>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</si>
  <si>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</si>
  <si>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</si>
  <si>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</si>
  <si>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</si>
  <si>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</si>
  <si>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</si>
  <si>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</si>
  <si>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</si>
  <si>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</si>
  <si>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</si>
  <si>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</si>
  <si>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</si>
  <si>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</si>
  <si>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</si>
  <si>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</si>
  <si>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</si>
  <si>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</si>
  <si>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</si>
  <si>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</si>
  <si>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</si>
  <si>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</si>
  <si>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</si>
  <si>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</si>
  <si>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</si>
  <si>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</si>
  <si>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</si>
  <si>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</si>
  <si>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</si>
  <si>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</si>
  <si>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</si>
  <si>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</si>
  <si>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</si>
  <si>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</si>
  <si>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</si>
  <si>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</si>
  <si>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</si>
  <si>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</si>
  <si>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</si>
  <si>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</si>
  <si>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</si>
  <si>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</si>
  <si>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</si>
  <si>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</si>
  <si>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</si>
  <si>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</si>
  <si>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</si>
  <si>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</si>
  <si>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</si>
  <si>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</si>
  <si>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</si>
  <si>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</si>
  <si>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</si>
  <si>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</si>
  <si>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</si>
  <si>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</si>
  <si>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</si>
  <si>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</si>
  <si>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</si>
  <si>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</si>
  <si>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</si>
  <si>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</si>
  <si>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</si>
  <si>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</si>
  <si>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</si>
  <si>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</si>
  <si>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</si>
  <si>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</si>
  <si>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</si>
  <si>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</si>
  <si>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</si>
  <si>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</si>
  <si>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</si>
  <si>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</si>
  <si>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</si>
  <si>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</si>
  <si>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</si>
  <si>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</si>
  <si>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</si>
  <si>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</si>
  <si>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</si>
  <si>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</si>
  <si>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</si>
  <si>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</si>
  <si>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</si>
  <si>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</si>
  <si>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</si>
  <si>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</si>
  <si>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</si>
  <si>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</si>
  <si>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</si>
  <si>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</si>
  <si>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</si>
  <si>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</si>
  <si>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</si>
  <si>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นางสาวนฤภร วาตาดา</t>
  </si>
  <si>
    <t>(นางสาวศิริลักษณ์ สืบไทย)</t>
  </si>
  <si>
    <t>ผู้อำนวยการโรงเรียนศาลาพัน</t>
  </si>
  <si>
    <t>(นายกานต์ สุขกลาง)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</si>
  <si>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</si>
  <si>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</si>
  <si>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</si>
  <si>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</si>
  <si>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</si>
  <si>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</si>
  <si>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</si>
  <si>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</si>
  <si>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</si>
  <si>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นายธันวา ดาลควิส</t>
  </si>
  <si>
    <t>นางสาวบัวบุษกร รักษา</t>
  </si>
  <si>
    <t>วันที่ 30 มีนาคม 2569</t>
  </si>
  <si>
    <t>เด็กชายณัฐภูมิ  ชัยมานิตย์</t>
  </si>
  <si>
    <t>นางสาวณัฎฐิดา  ทัดทอง</t>
  </si>
  <si>
    <t>นางสาวพิมพ์รดา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</si>
  <si>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</si>
  <si>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</si>
  <si>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</si>
  <si>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นายศุภกร  บรรจงเลี้ยง</t>
  </si>
  <si>
    <t>เด็กชายรัตนพล  ชมครุฑ</t>
  </si>
  <si>
    <t>นางสาวพิมพ์ชนก จิตรโคตร</t>
  </si>
  <si>
    <t>เด็กหญิงปิยธิดาพร ทวีปไธสง</t>
  </si>
  <si>
    <t>เด็กหญิงธมลวรรณ มโนสา</t>
  </si>
  <si>
    <t>นางสาวพิชชาพร รัตนบุรี</t>
  </si>
  <si>
    <t>นายรุ่งอรุณ มีไทย</t>
  </si>
  <si>
    <t>นางสาวธฤษวรรณ ชำนาญนาค</t>
  </si>
  <si>
    <t>นายพีรพล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</si>
</sst>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1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0" fillId="0" borderId="42" xfId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3" fillId="0" borderId="0" xfId="0" applyFont="1"/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5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3" fillId="0" borderId="43" xfId="0" applyFont="1" applyBorder="1"/>
    <xf numFmtId="0" fontId="4" fillId="0" borderId="63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4" fillId="0" borderId="68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7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6" xfId="0" applyNumberFormat="1" applyFont="1" applyFill="1" applyBorder="1" applyAlignment="1">
      <alignment horizontal="center"/>
    </xf>
    <xf numFmtId="49" fontId="17" fillId="12" borderId="67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9" borderId="60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3" fillId="0" borderId="45" xfId="0" applyFont="1" applyBorder="1"/>
    <xf numFmtId="0" fontId="3" fillId="0" borderId="0" xfId="0" applyFont="1" applyAlignment="1">
      <alignment horizont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49" fontId="10" fillId="6" borderId="61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8" fillId="12" borderId="70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9" fillId="0" borderId="10" xfId="0" applyFont="1" applyBorder="1" applyAlignment="1" applyProtection="1">
      <alignment textRotation="90"/>
      <protection locked="0"/>
    </xf>
    <xf numFmtId="0" fontId="19" fillId="0" borderId="55" xfId="0" applyFont="1" applyBorder="1" applyAlignment="1" applyProtection="1">
      <alignment textRotation="90"/>
      <protection locked="0"/>
    </xf>
    <xf numFmtId="0" fontId="19" fillId="0" borderId="0" xfId="0" applyFont="1" applyAlignment="1" applyProtection="1">
      <alignment textRotation="90"/>
      <protection locked="0"/>
    </xf>
    <xf numFmtId="0" fontId="20" fillId="0" borderId="0" xfId="0" applyFont="1" applyAlignment="1" applyProtection="1">
      <alignment horizontal="center" textRotation="90"/>
      <protection locked="0"/>
    </xf>
    <xf numFmtId="0" fontId="20" fillId="0" borderId="55" xfId="0" applyFont="1" applyBorder="1" applyAlignment="1" applyProtection="1">
      <alignment horizontal="center" textRotation="90"/>
      <protection locked="0"/>
    </xf>
    <xf numFmtId="0" fontId="20" fillId="0" borderId="72" xfId="0" applyFont="1" applyBorder="1" applyAlignment="1" applyProtection="1">
      <alignment horizontal="center" textRotation="90"/>
      <protection locked="0"/>
    </xf>
    <xf numFmtId="0" fontId="20" fillId="0" borderId="10" xfId="0" applyFont="1" applyBorder="1" applyAlignment="1" applyProtection="1">
      <alignment horizontal="center" textRotation="90"/>
      <protection locked="0"/>
    </xf>
    <xf numFmtId="0" fontId="20" fillId="0" borderId="11" xfId="0" applyFont="1" applyBorder="1" applyAlignment="1" applyProtection="1">
      <alignment horizontal="center" textRotation="90"/>
      <protection locked="0"/>
    </xf>
    <xf numFmtId="49" fontId="10" fillId="0" borderId="52" xfId="0" applyNumberFormat="1" applyFont="1" applyBorder="1" applyProtection="1"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5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1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69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7" borderId="60" xfId="0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7" borderId="53" xfId="0" applyFont="1" applyFill="1" applyBorder="1" applyAlignment="1">
      <alignment horizontal="center"/>
    </xf>
    <xf numFmtId="0" fontId="3" fillId="7" borderId="7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41" workbookViewId="0">
      <selection activeCell="L50" sqref="L50"/>
    </sheetView>
  </sheetViews>
  <sheetFormatPr defaultColWidth="9" defaultRowHeight="18"/>
  <cols>
    <col min="1" max="7" width="9" style="12"/>
    <col min="8" max="8" width="14.33203125" style="12" customWidth="1"/>
    <col min="9" max="9" width="12.44140625" style="12" customWidth="1"/>
    <col min="10" max="10" width="11.6640625" style="12" customWidth="1"/>
    <col min="11" max="11" width="28.44140625" style="12" customWidth="1"/>
    <col min="12" max="12" width="28.33203125" style="12" customWidth="1"/>
    <col min="13" max="13" width="9" style="12"/>
    <col min="14" max="14" width="17.33203125" style="8" customWidth="1"/>
    <col min="15" max="15" width="23.109375" style="8" customWidth="1"/>
    <col min="16" max="16" width="19.44140625" style="8" customWidth="1"/>
    <col min="17" max="17" width="13" style="8" customWidth="1"/>
    <col min="18" max="16384" width="9" style="8"/>
  </cols>
  <sheetData>
    <row r="1" spans="1:18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  <c r="Q1" s="7" t="s">
        <v>44</v>
      </c>
      <c r="R1" s="7" t="s">
        <v>45</v>
      </c>
    </row>
    <row r="2" spans="1:18">
      <c r="A2" s="9" t="s">
        <v>20</v>
      </c>
      <c r="B2" s="9" t="s">
        <v>46</v>
      </c>
      <c r="C2" s="9" t="s">
        <v>47</v>
      </c>
      <c r="D2" s="9" t="s">
        <v>48</v>
      </c>
      <c r="E2" s="9" t="s">
        <v>49</v>
      </c>
      <c r="F2" s="9" t="s">
        <v>5</v>
      </c>
      <c r="G2" s="9" t="s">
        <v>6</v>
      </c>
      <c r="H2" s="9" t="s">
        <v>50</v>
      </c>
      <c r="I2" s="9">
        <v>3</v>
      </c>
      <c r="J2" s="9" t="s">
        <v>51</v>
      </c>
      <c r="K2" s="9" t="s">
        <v>52</v>
      </c>
      <c r="L2" s="10" t="s">
        <v>53</v>
      </c>
      <c r="M2" s="11">
        <v>1</v>
      </c>
      <c r="N2" s="9">
        <v>1</v>
      </c>
      <c r="O2" s="9" t="s">
        <v>54</v>
      </c>
      <c r="P2" s="9" t="s">
        <v>55</v>
      </c>
      <c r="Q2" s="9" t="s">
        <v>56</v>
      </c>
      <c r="R2" s="9">
        <v>0</v>
      </c>
    </row>
    <row r="3" spans="1:18">
      <c r="A3" s="9" t="s">
        <v>57</v>
      </c>
      <c r="B3" s="9" t="s">
        <v>58</v>
      </c>
      <c r="C3" s="9" t="s">
        <v>59</v>
      </c>
      <c r="D3" s="9" t="s">
        <v>60</v>
      </c>
      <c r="E3" s="9" t="s">
        <v>61</v>
      </c>
      <c r="F3" s="9" t="s">
        <v>25</v>
      </c>
      <c r="G3" s="9" t="s">
        <v>62</v>
      </c>
      <c r="H3" s="9" t="s">
        <v>63</v>
      </c>
      <c r="I3" s="9">
        <v>2</v>
      </c>
      <c r="J3" s="9" t="s">
        <v>64</v>
      </c>
      <c r="K3" s="9" t="s">
        <v>65</v>
      </c>
      <c r="L3" s="10" t="s">
        <v>66</v>
      </c>
      <c r="M3" s="11">
        <v>2</v>
      </c>
      <c r="N3" s="9">
        <f>N2+1</f>
        <v>2</v>
      </c>
      <c r="O3" s="9" t="s">
        <v>67</v>
      </c>
      <c r="P3" s="9" t="s">
        <v>68</v>
      </c>
      <c r="Q3" s="9" t="s">
        <v>69</v>
      </c>
      <c r="R3" s="9">
        <f>R2+1</f>
        <v>1</v>
      </c>
    </row>
    <row r="4" spans="1:18">
      <c r="A4" s="9" t="s">
        <v>24</v>
      </c>
      <c r="B4" s="9" t="s">
        <v>46</v>
      </c>
      <c r="D4" s="9" t="s">
        <v>70</v>
      </c>
      <c r="E4" s="9" t="s">
        <v>71</v>
      </c>
      <c r="F4" s="9" t="s">
        <v>26</v>
      </c>
      <c r="G4" s="9" t="s">
        <v>72</v>
      </c>
      <c r="H4" s="9" t="s">
        <v>73</v>
      </c>
      <c r="I4" s="9">
        <v>1</v>
      </c>
      <c r="J4" s="9" t="s">
        <v>55</v>
      </c>
      <c r="K4" s="9" t="s">
        <v>74</v>
      </c>
      <c r="L4" s="10" t="s">
        <v>75</v>
      </c>
      <c r="N4" s="9">
        <f t="shared" ref="N4:N68" si="0">N3+1</f>
        <v>3</v>
      </c>
      <c r="O4" s="9" t="s">
        <v>76</v>
      </c>
      <c r="Q4" s="9" t="s">
        <v>77</v>
      </c>
      <c r="R4" s="9">
        <f t="shared" ref="R4:R68" si="1">R3+1</f>
        <v>2</v>
      </c>
    </row>
    <row r="5" spans="1:18">
      <c r="A5" s="9" t="s">
        <v>78</v>
      </c>
      <c r="B5" s="9" t="s">
        <v>58</v>
      </c>
      <c r="D5" s="9" t="s">
        <v>79</v>
      </c>
      <c r="E5" s="9" t="s">
        <v>80</v>
      </c>
      <c r="F5" s="9" t="s">
        <v>27</v>
      </c>
      <c r="G5" s="9" t="s">
        <v>81</v>
      </c>
      <c r="H5" s="9" t="s">
        <v>82</v>
      </c>
      <c r="I5" s="9">
        <v>0</v>
      </c>
      <c r="J5" s="9" t="s">
        <v>68</v>
      </c>
      <c r="K5" s="9" t="s">
        <v>83</v>
      </c>
      <c r="L5" s="10" t="s">
        <v>84</v>
      </c>
      <c r="N5" s="9">
        <f t="shared" si="0"/>
        <v>4</v>
      </c>
      <c r="O5" s="9" t="s">
        <v>85</v>
      </c>
      <c r="Q5" s="9" t="s">
        <v>86</v>
      </c>
      <c r="R5" s="9">
        <f t="shared" si="1"/>
        <v>3</v>
      </c>
    </row>
    <row r="6" spans="1:18">
      <c r="A6" s="9" t="s">
        <v>87</v>
      </c>
      <c r="B6" s="9" t="s">
        <v>58</v>
      </c>
      <c r="D6" s="9" t="s">
        <v>88</v>
      </c>
      <c r="E6" s="9" t="s">
        <v>89</v>
      </c>
      <c r="K6" s="9" t="s">
        <v>90</v>
      </c>
      <c r="L6" s="10" t="s">
        <v>91</v>
      </c>
      <c r="N6" s="9">
        <f t="shared" si="0"/>
        <v>5</v>
      </c>
      <c r="R6" s="9">
        <f t="shared" si="1"/>
        <v>4</v>
      </c>
    </row>
    <row r="7" spans="1:18">
      <c r="A7" s="9" t="s">
        <v>92</v>
      </c>
      <c r="B7" s="9" t="s">
        <v>46</v>
      </c>
      <c r="D7" s="9" t="s">
        <v>93</v>
      </c>
      <c r="E7" s="9" t="s">
        <v>94</v>
      </c>
      <c r="K7" s="9" t="s">
        <v>95</v>
      </c>
      <c r="L7" s="10" t="s">
        <v>96</v>
      </c>
      <c r="N7" s="9">
        <f t="shared" si="0"/>
        <v>6</v>
      </c>
      <c r="R7" s="9">
        <f t="shared" si="1"/>
        <v>5</v>
      </c>
    </row>
    <row r="8" spans="1:18">
      <c r="D8" s="9" t="s">
        <v>97</v>
      </c>
      <c r="E8" s="9" t="s">
        <v>98</v>
      </c>
      <c r="K8" s="9" t="s">
        <v>99</v>
      </c>
      <c r="L8" s="10" t="s">
        <v>100</v>
      </c>
      <c r="N8" s="9">
        <f t="shared" si="0"/>
        <v>7</v>
      </c>
      <c r="R8" s="9">
        <f t="shared" si="1"/>
        <v>6</v>
      </c>
    </row>
    <row r="9" spans="1:18">
      <c r="K9" s="9" t="s">
        <v>101</v>
      </c>
      <c r="L9" s="10" t="s">
        <v>102</v>
      </c>
      <c r="N9" s="9">
        <f t="shared" si="0"/>
        <v>8</v>
      </c>
      <c r="R9" s="9">
        <f t="shared" si="1"/>
        <v>7</v>
      </c>
    </row>
    <row r="10" spans="1:18">
      <c r="K10" s="9" t="s">
        <v>103</v>
      </c>
      <c r="L10" s="10" t="s">
        <v>104</v>
      </c>
      <c r="N10" s="9">
        <f t="shared" si="0"/>
        <v>9</v>
      </c>
      <c r="R10" s="9">
        <f t="shared" si="1"/>
        <v>8</v>
      </c>
    </row>
    <row r="11" spans="1:18">
      <c r="K11" s="9" t="s">
        <v>105</v>
      </c>
      <c r="L11" s="10" t="s">
        <v>106</v>
      </c>
      <c r="N11" s="9">
        <f t="shared" si="0"/>
        <v>10</v>
      </c>
      <c r="R11" s="9">
        <f t="shared" si="1"/>
        <v>9</v>
      </c>
    </row>
    <row r="12" spans="1:18">
      <c r="K12" s="9" t="s">
        <v>107</v>
      </c>
      <c r="L12" s="10" t="s">
        <v>108</v>
      </c>
      <c r="N12" s="9">
        <f t="shared" si="0"/>
        <v>11</v>
      </c>
      <c r="R12" s="9">
        <f t="shared" si="1"/>
        <v>10</v>
      </c>
    </row>
    <row r="13" spans="1:18">
      <c r="K13" s="9" t="s">
        <v>109</v>
      </c>
      <c r="L13" s="10" t="s">
        <v>110</v>
      </c>
      <c r="N13" s="9">
        <f t="shared" si="0"/>
        <v>12</v>
      </c>
      <c r="R13" s="9">
        <f t="shared" si="1"/>
        <v>11</v>
      </c>
    </row>
    <row r="14" spans="1:18">
      <c r="K14" s="9" t="s">
        <v>111</v>
      </c>
      <c r="L14" s="10" t="s">
        <v>112</v>
      </c>
      <c r="N14" s="9">
        <f t="shared" si="0"/>
        <v>13</v>
      </c>
      <c r="R14" s="9">
        <f t="shared" si="1"/>
        <v>12</v>
      </c>
    </row>
    <row r="15" spans="1:18">
      <c r="K15" s="9" t="s">
        <v>113</v>
      </c>
      <c r="L15" s="10" t="s">
        <v>114</v>
      </c>
      <c r="N15" s="9">
        <f t="shared" si="0"/>
        <v>14</v>
      </c>
      <c r="R15" s="9">
        <f t="shared" si="1"/>
        <v>13</v>
      </c>
    </row>
    <row r="16" spans="1:18">
      <c r="K16" s="9" t="s">
        <v>115</v>
      </c>
      <c r="L16" s="10" t="s">
        <v>116</v>
      </c>
      <c r="N16" s="9">
        <f t="shared" si="0"/>
        <v>15</v>
      </c>
      <c r="R16" s="9">
        <f t="shared" si="1"/>
        <v>14</v>
      </c>
    </row>
    <row r="17" spans="11:18">
      <c r="K17" s="9" t="s">
        <v>117</v>
      </c>
      <c r="L17" s="10" t="s">
        <v>118</v>
      </c>
      <c r="N17" s="9">
        <f t="shared" si="0"/>
        <v>16</v>
      </c>
      <c r="R17" s="9">
        <f t="shared" si="1"/>
        <v>15</v>
      </c>
    </row>
    <row r="18" spans="11:18">
      <c r="K18" s="9" t="s">
        <v>119</v>
      </c>
      <c r="L18" s="10" t="s">
        <v>120</v>
      </c>
      <c r="N18" s="9">
        <f t="shared" si="0"/>
        <v>17</v>
      </c>
      <c r="R18" s="9">
        <f t="shared" si="1"/>
        <v>16</v>
      </c>
    </row>
    <row r="19" spans="11:18">
      <c r="K19" s="9" t="s">
        <v>121</v>
      </c>
      <c r="L19" s="13" t="s">
        <v>122</v>
      </c>
      <c r="N19" s="9">
        <f t="shared" si="0"/>
        <v>18</v>
      </c>
      <c r="R19" s="9">
        <f t="shared" si="1"/>
        <v>17</v>
      </c>
    </row>
    <row r="20" spans="11:18">
      <c r="K20" s="9" t="s">
        <v>123</v>
      </c>
      <c r="L20" s="10" t="s">
        <v>124</v>
      </c>
      <c r="N20" s="9">
        <f t="shared" si="0"/>
        <v>19</v>
      </c>
      <c r="R20" s="9">
        <f t="shared" si="1"/>
        <v>18</v>
      </c>
    </row>
    <row r="21" spans="11:18">
      <c r="K21" s="9" t="s">
        <v>125</v>
      </c>
      <c r="L21" s="10" t="s">
        <v>126</v>
      </c>
      <c r="N21" s="9">
        <f t="shared" si="0"/>
        <v>20</v>
      </c>
      <c r="R21" s="9">
        <f t="shared" si="1"/>
        <v>19</v>
      </c>
    </row>
    <row r="22" spans="11:18">
      <c r="K22" s="9" t="s">
        <v>127</v>
      </c>
      <c r="L22" s="10" t="s">
        <v>128</v>
      </c>
      <c r="N22" s="9">
        <f t="shared" si="0"/>
        <v>21</v>
      </c>
      <c r="R22" s="9">
        <f t="shared" si="1"/>
        <v>20</v>
      </c>
    </row>
    <row r="23" spans="11:18">
      <c r="K23" s="9" t="s">
        <v>129</v>
      </c>
      <c r="L23" s="10" t="s">
        <v>130</v>
      </c>
      <c r="N23" s="9">
        <f t="shared" si="0"/>
        <v>22</v>
      </c>
      <c r="R23" s="9">
        <f t="shared" si="1"/>
        <v>21</v>
      </c>
    </row>
    <row r="24" spans="11:18">
      <c r="K24" s="9" t="s">
        <v>131</v>
      </c>
      <c r="L24" s="13" t="s">
        <v>132</v>
      </c>
      <c r="N24" s="9">
        <f t="shared" si="0"/>
        <v>23</v>
      </c>
      <c r="R24" s="9">
        <f t="shared" si="1"/>
        <v>22</v>
      </c>
    </row>
    <row r="25" spans="11:18">
      <c r="K25" s="9" t="s">
        <v>133</v>
      </c>
      <c r="L25" s="13" t="s">
        <v>134</v>
      </c>
      <c r="N25" s="9">
        <f t="shared" si="0"/>
        <v>24</v>
      </c>
      <c r="R25" s="9">
        <f t="shared" si="1"/>
        <v>23</v>
      </c>
    </row>
    <row r="26" spans="11:18">
      <c r="K26" s="9" t="s">
        <v>135</v>
      </c>
      <c r="L26" s="10" t="s">
        <v>136</v>
      </c>
      <c r="N26" s="9">
        <f t="shared" si="0"/>
        <v>25</v>
      </c>
      <c r="R26" s="9">
        <f t="shared" si="1"/>
        <v>24</v>
      </c>
    </row>
    <row r="27" spans="11:18">
      <c r="K27" s="9" t="s">
        <v>137</v>
      </c>
      <c r="L27" s="10" t="s">
        <v>138</v>
      </c>
      <c r="N27" s="9">
        <f t="shared" si="0"/>
        <v>26</v>
      </c>
      <c r="R27" s="9">
        <f t="shared" si="1"/>
        <v>25</v>
      </c>
    </row>
    <row r="28" spans="11:18">
      <c r="K28" s="9" t="s">
        <v>139</v>
      </c>
      <c r="L28" s="10" t="s">
        <v>140</v>
      </c>
      <c r="N28" s="9">
        <f t="shared" si="0"/>
        <v>27</v>
      </c>
      <c r="R28" s="9">
        <f t="shared" si="1"/>
        <v>26</v>
      </c>
    </row>
    <row r="29" spans="11:18">
      <c r="K29" s="9" t="s">
        <v>141</v>
      </c>
      <c r="L29" s="10" t="s">
        <v>142</v>
      </c>
      <c r="N29" s="9">
        <f t="shared" si="0"/>
        <v>28</v>
      </c>
      <c r="R29" s="9">
        <f t="shared" si="1"/>
        <v>27</v>
      </c>
    </row>
    <row r="30" spans="11:18">
      <c r="K30" s="9" t="s">
        <v>121</v>
      </c>
      <c r="L30" s="10" t="s">
        <v>143</v>
      </c>
      <c r="N30" s="9">
        <f t="shared" si="0"/>
        <v>29</v>
      </c>
      <c r="R30" s="9">
        <f t="shared" si="1"/>
        <v>28</v>
      </c>
    </row>
    <row r="31" spans="11:18">
      <c r="K31" s="9" t="s">
        <v>144</v>
      </c>
      <c r="L31" s="10" t="s">
        <v>145</v>
      </c>
      <c r="N31" s="9">
        <f t="shared" si="0"/>
        <v>30</v>
      </c>
      <c r="R31" s="9">
        <f t="shared" si="1"/>
        <v>29</v>
      </c>
    </row>
    <row r="32" spans="11:18">
      <c r="K32" s="9" t="s">
        <v>146</v>
      </c>
      <c r="L32" s="10" t="s">
        <v>147</v>
      </c>
      <c r="N32" s="9">
        <f t="shared" si="0"/>
        <v>31</v>
      </c>
      <c r="R32" s="9">
        <f t="shared" si="1"/>
        <v>30</v>
      </c>
    </row>
    <row r="33" spans="11:18">
      <c r="K33" s="9" t="s">
        <v>148</v>
      </c>
      <c r="L33" s="10" t="s">
        <v>149</v>
      </c>
      <c r="N33" s="9">
        <f t="shared" si="0"/>
        <v>32</v>
      </c>
      <c r="R33" s="9">
        <f t="shared" si="1"/>
        <v>31</v>
      </c>
    </row>
    <row r="34" spans="11:18">
      <c r="K34" s="9" t="s">
        <v>150</v>
      </c>
      <c r="L34" s="10" t="s">
        <v>151</v>
      </c>
      <c r="N34" s="9">
        <f t="shared" si="0"/>
        <v>33</v>
      </c>
      <c r="R34" s="9">
        <f t="shared" si="1"/>
        <v>32</v>
      </c>
    </row>
    <row r="35" spans="11:18">
      <c r="K35" s="9" t="s">
        <v>152</v>
      </c>
      <c r="L35" s="10" t="s">
        <v>153</v>
      </c>
      <c r="N35" s="9">
        <f t="shared" si="0"/>
        <v>34</v>
      </c>
      <c r="R35" s="9">
        <f t="shared" si="1"/>
        <v>33</v>
      </c>
    </row>
    <row r="36" spans="11:18">
      <c r="K36" s="9" t="s">
        <v>154</v>
      </c>
      <c r="L36" s="10" t="s">
        <v>155</v>
      </c>
      <c r="N36" s="9">
        <f t="shared" si="0"/>
        <v>35</v>
      </c>
      <c r="R36" s="9">
        <f t="shared" si="1"/>
        <v>34</v>
      </c>
    </row>
    <row r="37" spans="11:18">
      <c r="K37" s="9" t="s">
        <v>156</v>
      </c>
      <c r="L37" s="10" t="s">
        <v>157</v>
      </c>
      <c r="N37" s="9">
        <f t="shared" si="0"/>
        <v>36</v>
      </c>
      <c r="R37" s="9">
        <f t="shared" si="1"/>
        <v>35</v>
      </c>
    </row>
    <row r="38" spans="11:18">
      <c r="K38" s="57" t="s">
        <v>166</v>
      </c>
      <c r="L38" s="58" t="s">
        <v>521</v>
      </c>
      <c r="N38" s="9">
        <f t="shared" si="0"/>
        <v>37</v>
      </c>
      <c r="R38" s="9">
        <f t="shared" si="1"/>
        <v>36</v>
      </c>
    </row>
    <row r="39" spans="11:18">
      <c r="K39" s="57" t="s">
        <v>167</v>
      </c>
      <c r="L39" s="58" t="s">
        <v>177</v>
      </c>
      <c r="N39" s="9">
        <f t="shared" si="0"/>
        <v>38</v>
      </c>
      <c r="R39" s="9">
        <f t="shared" si="1"/>
        <v>37</v>
      </c>
    </row>
    <row r="40" spans="11:18">
      <c r="K40" s="57" t="s">
        <v>168</v>
      </c>
      <c r="L40" s="59" t="s">
        <v>530</v>
      </c>
      <c r="N40" s="9">
        <f t="shared" si="0"/>
        <v>39</v>
      </c>
      <c r="R40" s="9">
        <f t="shared" si="1"/>
        <v>38</v>
      </c>
    </row>
    <row r="41" spans="11:18">
      <c r="K41" s="57" t="s">
        <v>169</v>
      </c>
      <c r="L41" s="60" t="s">
        <v>175</v>
      </c>
      <c r="N41" s="9">
        <f t="shared" si="0"/>
        <v>40</v>
      </c>
      <c r="R41" s="9">
        <f t="shared" si="1"/>
        <v>39</v>
      </c>
    </row>
    <row r="42" spans="11:18">
      <c r="K42" s="57" t="s">
        <v>170</v>
      </c>
      <c r="L42" s="61" t="s">
        <v>517</v>
      </c>
      <c r="N42" s="9">
        <f t="shared" si="0"/>
        <v>41</v>
      </c>
      <c r="R42" s="9">
        <f t="shared" si="1"/>
        <v>40</v>
      </c>
    </row>
    <row r="43" spans="11:18">
      <c r="K43" s="57" t="s">
        <v>171</v>
      </c>
      <c r="L43" s="61" t="s">
        <v>176</v>
      </c>
      <c r="N43" s="9">
        <f t="shared" si="0"/>
        <v>42</v>
      </c>
      <c r="R43" s="9">
        <f t="shared" si="1"/>
        <v>41</v>
      </c>
    </row>
    <row r="44" spans="11:18">
      <c r="K44" s="57" t="s">
        <v>172</v>
      </c>
      <c r="L44" s="61" t="s">
        <v>522</v>
      </c>
      <c r="N44" s="9">
        <f t="shared" si="0"/>
        <v>43</v>
      </c>
      <c r="R44" s="9">
        <f t="shared" si="1"/>
        <v>42</v>
      </c>
    </row>
    <row r="45" spans="11:18">
      <c r="K45" s="57" t="s">
        <v>173</v>
      </c>
      <c r="L45" s="61" t="s">
        <v>531</v>
      </c>
      <c r="N45" s="9">
        <f t="shared" si="0"/>
        <v>44</v>
      </c>
      <c r="R45" s="9">
        <f t="shared" si="1"/>
        <v>43</v>
      </c>
    </row>
    <row r="46" spans="11:18">
      <c r="K46" s="57" t="s">
        <v>174</v>
      </c>
      <c r="L46" s="61" t="s">
        <v>523</v>
      </c>
      <c r="N46" s="9">
        <f t="shared" si="0"/>
        <v>45</v>
      </c>
      <c r="R46" s="9">
        <f t="shared" si="1"/>
        <v>44</v>
      </c>
    </row>
    <row r="47" spans="11:18">
      <c r="K47" s="71" t="s">
        <v>210</v>
      </c>
      <c r="L47" s="61" t="s">
        <v>524</v>
      </c>
      <c r="N47" s="9">
        <f t="shared" si="0"/>
        <v>46</v>
      </c>
      <c r="R47" s="9">
        <f t="shared" si="1"/>
        <v>45</v>
      </c>
    </row>
    <row r="48" spans="11:18">
      <c r="K48" s="71" t="s">
        <v>201</v>
      </c>
      <c r="L48" s="61" t="s">
        <v>525</v>
      </c>
      <c r="N48" s="9">
        <f t="shared" si="0"/>
        <v>47</v>
      </c>
      <c r="R48" s="9">
        <f t="shared" si="1"/>
        <v>46</v>
      </c>
    </row>
    <row r="49" spans="9:18">
      <c r="K49" s="71" t="s">
        <v>202</v>
      </c>
      <c r="L49" s="62" t="s">
        <v>526</v>
      </c>
      <c r="N49" s="9">
        <f t="shared" si="0"/>
        <v>48</v>
      </c>
      <c r="R49" s="9">
        <f t="shared" si="1"/>
        <v>47</v>
      </c>
    </row>
    <row r="50" spans="9:18">
      <c r="K50" s="71" t="s">
        <v>203</v>
      </c>
      <c r="L50" s="62" t="s">
        <v>529</v>
      </c>
      <c r="N50" s="9">
        <f t="shared" si="0"/>
        <v>49</v>
      </c>
      <c r="R50" s="9">
        <f t="shared" si="1"/>
        <v>48</v>
      </c>
    </row>
    <row r="51" spans="9:18">
      <c r="K51" s="71"/>
      <c r="L51" s="62" t="s">
        <v>527</v>
      </c>
      <c r="N51" s="9"/>
      <c r="R51" s="9"/>
    </row>
    <row r="52" spans="9:18">
      <c r="K52" s="71" t="s">
        <v>204</v>
      </c>
      <c r="L52" s="62" t="s">
        <v>528</v>
      </c>
      <c r="N52" s="9">
        <f>N50+1</f>
        <v>50</v>
      </c>
      <c r="R52" s="9">
        <f>R50+1</f>
        <v>49</v>
      </c>
    </row>
    <row r="53" spans="9:18">
      <c r="K53" s="71" t="s">
        <v>205</v>
      </c>
      <c r="L53" s="64" t="s">
        <v>161</v>
      </c>
      <c r="N53" s="9">
        <f t="shared" si="0"/>
        <v>51</v>
      </c>
      <c r="R53" s="9">
        <f t="shared" si="1"/>
        <v>50</v>
      </c>
    </row>
    <row r="54" spans="9:18">
      <c r="K54" s="71" t="s">
        <v>206</v>
      </c>
      <c r="L54" s="65" t="s">
        <v>162</v>
      </c>
      <c r="N54" s="9">
        <f t="shared" si="0"/>
        <v>52</v>
      </c>
      <c r="R54" s="9">
        <f t="shared" si="1"/>
        <v>51</v>
      </c>
    </row>
    <row r="55" spans="9:18">
      <c r="K55" s="71" t="s">
        <v>208</v>
      </c>
      <c r="L55" s="65" t="s">
        <v>178</v>
      </c>
      <c r="N55" s="9">
        <f t="shared" si="0"/>
        <v>53</v>
      </c>
      <c r="R55" s="9">
        <f t="shared" si="1"/>
        <v>52</v>
      </c>
    </row>
    <row r="56" spans="9:18">
      <c r="K56" s="71" t="s">
        <v>207</v>
      </c>
      <c r="L56" s="65" t="s">
        <v>179</v>
      </c>
      <c r="N56" s="9">
        <f t="shared" si="0"/>
        <v>54</v>
      </c>
      <c r="R56" s="9">
        <f t="shared" si="1"/>
        <v>53</v>
      </c>
    </row>
    <row r="57" spans="9:18">
      <c r="K57" s="70">
        <v>1</v>
      </c>
      <c r="L57" s="63" t="s">
        <v>180</v>
      </c>
      <c r="N57" s="9">
        <f t="shared" si="0"/>
        <v>55</v>
      </c>
      <c r="R57" s="9">
        <f t="shared" si="1"/>
        <v>54</v>
      </c>
    </row>
    <row r="58" spans="9:18">
      <c r="K58" s="70" t="s">
        <v>211</v>
      </c>
      <c r="L58" s="58" t="s">
        <v>181</v>
      </c>
      <c r="N58" s="9">
        <f t="shared" si="0"/>
        <v>56</v>
      </c>
      <c r="R58" s="9">
        <f t="shared" si="1"/>
        <v>55</v>
      </c>
    </row>
    <row r="59" spans="9:18" ht="18.600000000000001" thickBot="1">
      <c r="K59" s="70" t="s">
        <v>209</v>
      </c>
      <c r="L59" s="58" t="s">
        <v>158</v>
      </c>
      <c r="N59" s="9">
        <f t="shared" si="0"/>
        <v>57</v>
      </c>
      <c r="R59" s="9">
        <f t="shared" si="1"/>
        <v>56</v>
      </c>
    </row>
    <row r="60" spans="9:18" ht="21">
      <c r="I60" s="80" t="s">
        <v>161</v>
      </c>
      <c r="J60" s="74" t="s">
        <v>222</v>
      </c>
      <c r="K60" s="75" t="s">
        <v>231</v>
      </c>
      <c r="L60" s="72" t="s">
        <v>182</v>
      </c>
      <c r="N60" s="9">
        <f t="shared" si="0"/>
        <v>58</v>
      </c>
      <c r="R60" s="9">
        <f t="shared" si="1"/>
        <v>57</v>
      </c>
    </row>
    <row r="61" spans="9:18" ht="21">
      <c r="I61" s="81" t="s">
        <v>161</v>
      </c>
      <c r="J61" s="76" t="s">
        <v>223</v>
      </c>
      <c r="K61" s="77" t="s">
        <v>232</v>
      </c>
      <c r="L61" s="72" t="s">
        <v>183</v>
      </c>
      <c r="N61" s="9">
        <f t="shared" si="0"/>
        <v>59</v>
      </c>
      <c r="R61" s="9">
        <f t="shared" si="1"/>
        <v>58</v>
      </c>
    </row>
    <row r="62" spans="9:18" ht="21">
      <c r="I62" s="81" t="s">
        <v>161</v>
      </c>
      <c r="J62" s="76" t="s">
        <v>224</v>
      </c>
      <c r="K62" s="77" t="s">
        <v>233</v>
      </c>
      <c r="L62" s="73" t="s">
        <v>184</v>
      </c>
      <c r="N62" s="9">
        <f t="shared" si="0"/>
        <v>60</v>
      </c>
      <c r="R62" s="9">
        <f t="shared" si="1"/>
        <v>59</v>
      </c>
    </row>
    <row r="63" spans="9:18" ht="21">
      <c r="I63" s="81" t="s">
        <v>161</v>
      </c>
      <c r="J63" s="76" t="s">
        <v>226</v>
      </c>
      <c r="K63" s="77" t="s">
        <v>234</v>
      </c>
      <c r="L63" s="73" t="s">
        <v>185</v>
      </c>
      <c r="N63" s="9">
        <f t="shared" si="0"/>
        <v>61</v>
      </c>
      <c r="R63" s="9">
        <f t="shared" si="1"/>
        <v>60</v>
      </c>
    </row>
    <row r="64" spans="9:18" ht="21">
      <c r="I64" s="81" t="s">
        <v>161</v>
      </c>
      <c r="J64" s="76" t="s">
        <v>227</v>
      </c>
      <c r="K64" s="77" t="s">
        <v>235</v>
      </c>
      <c r="L64" s="73" t="s">
        <v>186</v>
      </c>
      <c r="N64" s="9">
        <f t="shared" si="0"/>
        <v>62</v>
      </c>
      <c r="R64" s="9">
        <f t="shared" si="1"/>
        <v>61</v>
      </c>
    </row>
    <row r="65" spans="9:18" ht="21">
      <c r="I65" s="81" t="s">
        <v>161</v>
      </c>
      <c r="J65" s="76" t="s">
        <v>228</v>
      </c>
      <c r="K65" s="77" t="s">
        <v>236</v>
      </c>
      <c r="L65" s="73" t="s">
        <v>187</v>
      </c>
      <c r="N65" s="9">
        <f t="shared" si="0"/>
        <v>63</v>
      </c>
      <c r="R65" s="9">
        <f t="shared" si="1"/>
        <v>62</v>
      </c>
    </row>
    <row r="66" spans="9:18" ht="21">
      <c r="I66" s="81" t="s">
        <v>161</v>
      </c>
      <c r="J66" s="76" t="s">
        <v>230</v>
      </c>
      <c r="K66" s="77" t="s">
        <v>237</v>
      </c>
      <c r="L66" s="73" t="s">
        <v>188</v>
      </c>
      <c r="N66" s="9">
        <f t="shared" si="0"/>
        <v>64</v>
      </c>
      <c r="R66" s="9">
        <f t="shared" si="1"/>
        <v>63</v>
      </c>
    </row>
    <row r="67" spans="9:18" ht="21">
      <c r="I67" s="81" t="s">
        <v>161</v>
      </c>
      <c r="J67" s="76" t="s">
        <v>229</v>
      </c>
      <c r="K67" s="77" t="s">
        <v>238</v>
      </c>
      <c r="L67" s="73" t="s">
        <v>189</v>
      </c>
      <c r="N67" s="9">
        <f t="shared" si="0"/>
        <v>65</v>
      </c>
      <c r="R67" s="9">
        <f t="shared" si="1"/>
        <v>64</v>
      </c>
    </row>
    <row r="68" spans="9:18" ht="21">
      <c r="I68" s="81" t="s">
        <v>161</v>
      </c>
      <c r="J68" s="76" t="s">
        <v>225</v>
      </c>
      <c r="K68" s="77" t="s">
        <v>239</v>
      </c>
      <c r="L68" s="73" t="s">
        <v>190</v>
      </c>
      <c r="N68" s="9">
        <f t="shared" si="0"/>
        <v>66</v>
      </c>
      <c r="R68" s="9">
        <f t="shared" si="1"/>
        <v>65</v>
      </c>
    </row>
    <row r="69" spans="9:18" ht="21">
      <c r="I69" s="81" t="s">
        <v>161</v>
      </c>
      <c r="J69" s="76" t="s">
        <v>243</v>
      </c>
      <c r="K69" s="77" t="s">
        <v>240</v>
      </c>
      <c r="L69" s="73" t="s">
        <v>191</v>
      </c>
      <c r="N69" s="9">
        <f t="shared" ref="N69:N102" si="2">N68+1</f>
        <v>67</v>
      </c>
      <c r="R69" s="9">
        <f t="shared" ref="R69:R102" si="3">R68+1</f>
        <v>66</v>
      </c>
    </row>
    <row r="70" spans="9:18" ht="21">
      <c r="I70" s="81" t="s">
        <v>161</v>
      </c>
      <c r="J70" s="76" t="s">
        <v>244</v>
      </c>
      <c r="K70" s="77" t="s">
        <v>241</v>
      </c>
      <c r="L70" s="73" t="s">
        <v>192</v>
      </c>
      <c r="N70" s="9">
        <f t="shared" si="2"/>
        <v>68</v>
      </c>
      <c r="R70" s="9">
        <f t="shared" si="3"/>
        <v>67</v>
      </c>
    </row>
    <row r="71" spans="9:18" ht="21.6" thickBot="1">
      <c r="I71" s="82" t="s">
        <v>161</v>
      </c>
      <c r="J71" s="78" t="s">
        <v>245</v>
      </c>
      <c r="K71" s="79" t="s">
        <v>242</v>
      </c>
      <c r="L71" s="73" t="s">
        <v>193</v>
      </c>
      <c r="N71" s="9">
        <f t="shared" si="2"/>
        <v>69</v>
      </c>
      <c r="R71" s="9">
        <f t="shared" si="3"/>
        <v>68</v>
      </c>
    </row>
    <row r="72" spans="9:18" ht="21">
      <c r="I72" s="80" t="s">
        <v>162</v>
      </c>
      <c r="J72" s="74" t="s">
        <v>212</v>
      </c>
      <c r="K72" s="75" t="s">
        <v>246</v>
      </c>
      <c r="N72" s="9">
        <f t="shared" si="2"/>
        <v>70</v>
      </c>
      <c r="R72" s="9">
        <f t="shared" si="3"/>
        <v>69</v>
      </c>
    </row>
    <row r="73" spans="9:18" ht="21">
      <c r="I73" s="81" t="s">
        <v>162</v>
      </c>
      <c r="J73" s="76" t="s">
        <v>213</v>
      </c>
      <c r="K73" s="77" t="s">
        <v>247</v>
      </c>
      <c r="N73" s="9">
        <f t="shared" si="2"/>
        <v>71</v>
      </c>
      <c r="R73" s="9">
        <f t="shared" si="3"/>
        <v>70</v>
      </c>
    </row>
    <row r="74" spans="9:18" ht="21">
      <c r="I74" s="81" t="s">
        <v>162</v>
      </c>
      <c r="J74" s="76" t="s">
        <v>214</v>
      </c>
      <c r="K74" s="77" t="s">
        <v>248</v>
      </c>
      <c r="N74" s="9">
        <f t="shared" si="2"/>
        <v>72</v>
      </c>
      <c r="R74" s="9">
        <f t="shared" si="3"/>
        <v>71</v>
      </c>
    </row>
    <row r="75" spans="9:18" ht="21">
      <c r="I75" s="81" t="s">
        <v>162</v>
      </c>
      <c r="J75" s="76" t="s">
        <v>216</v>
      </c>
      <c r="K75" s="77" t="s">
        <v>249</v>
      </c>
      <c r="N75" s="9">
        <f t="shared" si="2"/>
        <v>73</v>
      </c>
      <c r="R75" s="9">
        <f t="shared" si="3"/>
        <v>72</v>
      </c>
    </row>
    <row r="76" spans="9:18" ht="21">
      <c r="I76" s="81" t="s">
        <v>162</v>
      </c>
      <c r="J76" s="76" t="s">
        <v>217</v>
      </c>
      <c r="K76" s="77" t="s">
        <v>250</v>
      </c>
      <c r="N76" s="9">
        <f t="shared" si="2"/>
        <v>74</v>
      </c>
      <c r="R76" s="9">
        <f t="shared" si="3"/>
        <v>73</v>
      </c>
    </row>
    <row r="77" spans="9:18" ht="21">
      <c r="I77" s="81" t="s">
        <v>162</v>
      </c>
      <c r="J77" s="76" t="s">
        <v>219</v>
      </c>
      <c r="K77" s="77" t="s">
        <v>251</v>
      </c>
      <c r="N77" s="9">
        <f t="shared" si="2"/>
        <v>75</v>
      </c>
      <c r="R77" s="9">
        <f t="shared" si="3"/>
        <v>74</v>
      </c>
    </row>
    <row r="78" spans="9:18" ht="21">
      <c r="I78" s="81" t="s">
        <v>162</v>
      </c>
      <c r="J78" s="76" t="s">
        <v>221</v>
      </c>
      <c r="K78" s="77" t="s">
        <v>252</v>
      </c>
      <c r="N78" s="9">
        <f t="shared" si="2"/>
        <v>76</v>
      </c>
      <c r="R78" s="9">
        <f t="shared" si="3"/>
        <v>75</v>
      </c>
    </row>
    <row r="79" spans="9:18" ht="21">
      <c r="I79" s="81" t="s">
        <v>162</v>
      </c>
      <c r="J79" s="76" t="s">
        <v>220</v>
      </c>
      <c r="K79" s="77" t="s">
        <v>253</v>
      </c>
      <c r="N79" s="9">
        <f t="shared" si="2"/>
        <v>77</v>
      </c>
      <c r="R79" s="9">
        <f t="shared" si="3"/>
        <v>76</v>
      </c>
    </row>
    <row r="80" spans="9:18" ht="21">
      <c r="I80" s="81" t="s">
        <v>162</v>
      </c>
      <c r="J80" s="76" t="s">
        <v>215</v>
      </c>
      <c r="K80" s="77" t="s">
        <v>254</v>
      </c>
      <c r="N80" s="9">
        <f t="shared" si="2"/>
        <v>78</v>
      </c>
      <c r="R80" s="9">
        <f t="shared" si="3"/>
        <v>77</v>
      </c>
    </row>
    <row r="81" spans="9:18" ht="21">
      <c r="I81" s="81" t="s">
        <v>162</v>
      </c>
      <c r="J81" s="76" t="s">
        <v>218</v>
      </c>
      <c r="K81" s="77" t="s">
        <v>255</v>
      </c>
      <c r="N81" s="9">
        <f t="shared" si="2"/>
        <v>79</v>
      </c>
      <c r="R81" s="9">
        <f t="shared" si="3"/>
        <v>78</v>
      </c>
    </row>
    <row r="82" spans="9:18" ht="21">
      <c r="I82" s="81" t="s">
        <v>162</v>
      </c>
      <c r="J82" s="76" t="s">
        <v>257</v>
      </c>
      <c r="K82" s="77" t="s">
        <v>256</v>
      </c>
      <c r="N82" s="9">
        <f t="shared" si="2"/>
        <v>80</v>
      </c>
      <c r="R82" s="9">
        <f t="shared" si="3"/>
        <v>79</v>
      </c>
    </row>
    <row r="83" spans="9:18" ht="21.6" thickBot="1">
      <c r="I83" s="82" t="s">
        <v>162</v>
      </c>
      <c r="J83" s="78" t="s">
        <v>258</v>
      </c>
      <c r="K83" s="79" t="s">
        <v>242</v>
      </c>
      <c r="N83" s="9">
        <f t="shared" si="2"/>
        <v>81</v>
      </c>
      <c r="R83" s="9">
        <f t="shared" si="3"/>
        <v>80</v>
      </c>
    </row>
    <row r="84" spans="9:18" ht="21">
      <c r="I84" s="80" t="s">
        <v>178</v>
      </c>
      <c r="J84" s="74" t="s">
        <v>270</v>
      </c>
      <c r="K84" s="75" t="s">
        <v>259</v>
      </c>
      <c r="N84" s="9">
        <f t="shared" si="2"/>
        <v>82</v>
      </c>
      <c r="R84" s="9">
        <f t="shared" si="3"/>
        <v>81</v>
      </c>
    </row>
    <row r="85" spans="9:18" ht="21">
      <c r="I85" s="81" t="s">
        <v>178</v>
      </c>
      <c r="J85" s="76" t="s">
        <v>271</v>
      </c>
      <c r="K85" s="77" t="s">
        <v>260</v>
      </c>
      <c r="N85" s="9">
        <f t="shared" si="2"/>
        <v>83</v>
      </c>
      <c r="R85" s="9">
        <f t="shared" si="3"/>
        <v>82</v>
      </c>
    </row>
    <row r="86" spans="9:18" ht="21">
      <c r="I86" s="81" t="s">
        <v>178</v>
      </c>
      <c r="J86" s="76" t="s">
        <v>272</v>
      </c>
      <c r="K86" s="77" t="s">
        <v>261</v>
      </c>
      <c r="N86" s="9">
        <f t="shared" si="2"/>
        <v>84</v>
      </c>
      <c r="R86" s="9">
        <f t="shared" si="3"/>
        <v>83</v>
      </c>
    </row>
    <row r="87" spans="9:18" ht="21">
      <c r="I87" s="81" t="s">
        <v>178</v>
      </c>
      <c r="J87" s="76" t="s">
        <v>273</v>
      </c>
      <c r="K87" s="77" t="s">
        <v>262</v>
      </c>
      <c r="N87" s="9">
        <f t="shared" si="2"/>
        <v>85</v>
      </c>
      <c r="R87" s="9">
        <f t="shared" si="3"/>
        <v>84</v>
      </c>
    </row>
    <row r="88" spans="9:18" ht="21">
      <c r="I88" s="81" t="s">
        <v>178</v>
      </c>
      <c r="J88" s="76" t="s">
        <v>274</v>
      </c>
      <c r="K88" s="77" t="s">
        <v>263</v>
      </c>
      <c r="N88" s="9">
        <f t="shared" si="2"/>
        <v>86</v>
      </c>
      <c r="R88" s="9">
        <f t="shared" si="3"/>
        <v>85</v>
      </c>
    </row>
    <row r="89" spans="9:18" ht="21">
      <c r="I89" s="81" t="s">
        <v>178</v>
      </c>
      <c r="J89" s="76" t="s">
        <v>275</v>
      </c>
      <c r="K89" s="77" t="s">
        <v>264</v>
      </c>
      <c r="N89" s="9">
        <f t="shared" si="2"/>
        <v>87</v>
      </c>
      <c r="R89" s="9">
        <f t="shared" si="3"/>
        <v>86</v>
      </c>
    </row>
    <row r="90" spans="9:18" ht="21">
      <c r="I90" s="81" t="s">
        <v>178</v>
      </c>
      <c r="J90" s="76" t="s">
        <v>276</v>
      </c>
      <c r="K90" s="77" t="s">
        <v>265</v>
      </c>
      <c r="N90" s="9">
        <f t="shared" si="2"/>
        <v>88</v>
      </c>
      <c r="R90" s="9">
        <f t="shared" si="3"/>
        <v>87</v>
      </c>
    </row>
    <row r="91" spans="9:18" ht="21">
      <c r="I91" s="81" t="s">
        <v>178</v>
      </c>
      <c r="J91" s="76" t="s">
        <v>277</v>
      </c>
      <c r="K91" s="77" t="s">
        <v>266</v>
      </c>
      <c r="N91" s="9">
        <f t="shared" si="2"/>
        <v>89</v>
      </c>
      <c r="R91" s="9">
        <f t="shared" si="3"/>
        <v>88</v>
      </c>
    </row>
    <row r="92" spans="9:18" ht="21">
      <c r="I92" s="81" t="s">
        <v>178</v>
      </c>
      <c r="J92" s="76" t="s">
        <v>278</v>
      </c>
      <c r="K92" s="77" t="s">
        <v>267</v>
      </c>
      <c r="N92" s="9">
        <f t="shared" si="2"/>
        <v>90</v>
      </c>
      <c r="R92" s="9">
        <f t="shared" si="3"/>
        <v>89</v>
      </c>
    </row>
    <row r="93" spans="9:18" ht="21">
      <c r="I93" s="81" t="s">
        <v>178</v>
      </c>
      <c r="J93" s="76" t="s">
        <v>279</v>
      </c>
      <c r="K93" s="77" t="s">
        <v>268</v>
      </c>
      <c r="N93" s="9">
        <f t="shared" si="2"/>
        <v>91</v>
      </c>
      <c r="R93" s="9">
        <f t="shared" si="3"/>
        <v>90</v>
      </c>
    </row>
    <row r="94" spans="9:18" ht="21">
      <c r="I94" s="81" t="s">
        <v>178</v>
      </c>
      <c r="J94" s="76" t="s">
        <v>280</v>
      </c>
      <c r="K94" s="77" t="s">
        <v>269</v>
      </c>
      <c r="N94" s="9">
        <f t="shared" si="2"/>
        <v>92</v>
      </c>
      <c r="R94" s="9">
        <f t="shared" si="3"/>
        <v>91</v>
      </c>
    </row>
    <row r="95" spans="9:18" ht="21.6" thickBot="1">
      <c r="I95" s="82" t="s">
        <v>178</v>
      </c>
      <c r="J95" s="78" t="s">
        <v>281</v>
      </c>
      <c r="K95" s="79" t="s">
        <v>242</v>
      </c>
      <c r="N95" s="9">
        <f t="shared" si="2"/>
        <v>93</v>
      </c>
      <c r="R95" s="9">
        <f t="shared" si="3"/>
        <v>92</v>
      </c>
    </row>
    <row r="96" spans="9:18" ht="21">
      <c r="I96" s="80" t="s">
        <v>179</v>
      </c>
      <c r="J96" s="74" t="s">
        <v>293</v>
      </c>
      <c r="K96" s="75" t="s">
        <v>282</v>
      </c>
      <c r="N96" s="9">
        <f t="shared" si="2"/>
        <v>94</v>
      </c>
      <c r="R96" s="9">
        <f t="shared" si="3"/>
        <v>93</v>
      </c>
    </row>
    <row r="97" spans="9:18" ht="21">
      <c r="I97" s="81" t="s">
        <v>179</v>
      </c>
      <c r="J97" s="76" t="s">
        <v>294</v>
      </c>
      <c r="K97" s="77" t="s">
        <v>283</v>
      </c>
      <c r="N97" s="9">
        <f t="shared" si="2"/>
        <v>95</v>
      </c>
      <c r="R97" s="9">
        <f t="shared" si="3"/>
        <v>94</v>
      </c>
    </row>
    <row r="98" spans="9:18" ht="21">
      <c r="I98" s="81" t="s">
        <v>179</v>
      </c>
      <c r="J98" s="76" t="s">
        <v>295</v>
      </c>
      <c r="K98" s="77" t="s">
        <v>284</v>
      </c>
      <c r="N98" s="9">
        <f t="shared" si="2"/>
        <v>96</v>
      </c>
      <c r="R98" s="9">
        <f t="shared" si="3"/>
        <v>95</v>
      </c>
    </row>
    <row r="99" spans="9:18" ht="21">
      <c r="I99" s="81" t="s">
        <v>179</v>
      </c>
      <c r="J99" s="76" t="s">
        <v>296</v>
      </c>
      <c r="K99" s="77" t="s">
        <v>285</v>
      </c>
      <c r="N99" s="9">
        <f t="shared" si="2"/>
        <v>97</v>
      </c>
      <c r="R99" s="9">
        <f t="shared" si="3"/>
        <v>96</v>
      </c>
    </row>
    <row r="100" spans="9:18" ht="21">
      <c r="I100" s="81" t="s">
        <v>179</v>
      </c>
      <c r="J100" s="76" t="s">
        <v>297</v>
      </c>
      <c r="K100" s="77" t="s">
        <v>286</v>
      </c>
      <c r="N100" s="9">
        <f t="shared" si="2"/>
        <v>98</v>
      </c>
      <c r="R100" s="9">
        <f t="shared" si="3"/>
        <v>97</v>
      </c>
    </row>
    <row r="101" spans="9:18" ht="21">
      <c r="I101" s="81" t="s">
        <v>179</v>
      </c>
      <c r="J101" s="76" t="s">
        <v>298</v>
      </c>
      <c r="K101" s="77" t="s">
        <v>287</v>
      </c>
      <c r="N101" s="9">
        <f t="shared" si="2"/>
        <v>99</v>
      </c>
      <c r="R101" s="9">
        <f t="shared" si="3"/>
        <v>98</v>
      </c>
    </row>
    <row r="102" spans="9:18" ht="21">
      <c r="I102" s="81" t="s">
        <v>179</v>
      </c>
      <c r="J102" s="76" t="s">
        <v>299</v>
      </c>
      <c r="K102" s="77" t="s">
        <v>288</v>
      </c>
      <c r="N102" s="9">
        <f t="shared" si="2"/>
        <v>100</v>
      </c>
      <c r="R102" s="9">
        <f t="shared" si="3"/>
        <v>99</v>
      </c>
    </row>
    <row r="103" spans="9:18" ht="21">
      <c r="I103" s="81" t="s">
        <v>179</v>
      </c>
      <c r="J103" s="76" t="s">
        <v>300</v>
      </c>
      <c r="K103" s="77" t="s">
        <v>289</v>
      </c>
      <c r="R103" s="9">
        <f>R102+1</f>
        <v>100</v>
      </c>
    </row>
    <row r="104" spans="9:18" ht="21">
      <c r="I104" s="81" t="s">
        <v>179</v>
      </c>
      <c r="J104" s="76" t="s">
        <v>301</v>
      </c>
      <c r="K104" s="77" t="s">
        <v>290</v>
      </c>
    </row>
    <row r="105" spans="9:18" ht="21">
      <c r="I105" s="81" t="s">
        <v>179</v>
      </c>
      <c r="J105" s="76" t="s">
        <v>305</v>
      </c>
      <c r="K105" s="77" t="s">
        <v>291</v>
      </c>
    </row>
    <row r="106" spans="9:18" ht="21">
      <c r="I106" s="81" t="s">
        <v>179</v>
      </c>
      <c r="J106" s="76" t="s">
        <v>302</v>
      </c>
      <c r="K106" s="77" t="s">
        <v>292</v>
      </c>
    </row>
    <row r="107" spans="9:18" ht="21.6" thickBot="1">
      <c r="I107" s="82"/>
      <c r="J107" s="78"/>
      <c r="K107" s="79"/>
    </row>
    <row r="108" spans="9:18" ht="21">
      <c r="I108" s="80" t="s">
        <v>180</v>
      </c>
      <c r="J108" s="74" t="s">
        <v>303</v>
      </c>
      <c r="K108" s="75" t="s">
        <v>306</v>
      </c>
    </row>
    <row r="109" spans="9:18" ht="21">
      <c r="I109" s="81" t="s">
        <v>180</v>
      </c>
      <c r="J109" s="76" t="s">
        <v>304</v>
      </c>
      <c r="K109" s="77" t="s">
        <v>307</v>
      </c>
    </row>
    <row r="110" spans="9:18" ht="21">
      <c r="I110" s="81" t="s">
        <v>180</v>
      </c>
      <c r="J110" s="76" t="s">
        <v>317</v>
      </c>
      <c r="K110" s="77" t="s">
        <v>308</v>
      </c>
    </row>
    <row r="111" spans="9:18" ht="21">
      <c r="I111" s="81" t="s">
        <v>180</v>
      </c>
      <c r="J111" s="76" t="s">
        <v>318</v>
      </c>
      <c r="K111" s="77" t="s">
        <v>309</v>
      </c>
    </row>
    <row r="112" spans="9:18" ht="21">
      <c r="I112" s="81" t="s">
        <v>180</v>
      </c>
      <c r="J112" s="76" t="s">
        <v>319</v>
      </c>
      <c r="K112" s="77" t="s">
        <v>310</v>
      </c>
    </row>
    <row r="113" spans="9:11" ht="21">
      <c r="I113" s="81" t="s">
        <v>180</v>
      </c>
      <c r="J113" s="76" t="s">
        <v>320</v>
      </c>
      <c r="K113" s="77" t="s">
        <v>311</v>
      </c>
    </row>
    <row r="114" spans="9:11" ht="21">
      <c r="I114" s="81" t="s">
        <v>180</v>
      </c>
      <c r="J114" s="76" t="s">
        <v>321</v>
      </c>
      <c r="K114" s="77" t="s">
        <v>312</v>
      </c>
    </row>
    <row r="115" spans="9:11" ht="21">
      <c r="I115" s="81" t="s">
        <v>180</v>
      </c>
      <c r="J115" s="76" t="s">
        <v>322</v>
      </c>
      <c r="K115" s="77" t="s">
        <v>313</v>
      </c>
    </row>
    <row r="116" spans="9:11" ht="21">
      <c r="I116" s="81" t="s">
        <v>180</v>
      </c>
      <c r="J116" s="76" t="s">
        <v>323</v>
      </c>
      <c r="K116" s="77" t="s">
        <v>314</v>
      </c>
    </row>
    <row r="117" spans="9:11" ht="21">
      <c r="I117" s="81" t="s">
        <v>180</v>
      </c>
      <c r="J117" s="76" t="s">
        <v>325</v>
      </c>
      <c r="K117" s="77" t="s">
        <v>315</v>
      </c>
    </row>
    <row r="118" spans="9:11" ht="21">
      <c r="I118" s="81" t="s">
        <v>180</v>
      </c>
      <c r="J118" s="76" t="s">
        <v>324</v>
      </c>
      <c r="K118" s="77" t="s">
        <v>316</v>
      </c>
    </row>
    <row r="119" spans="9:11" ht="21.6" thickBot="1">
      <c r="I119" s="82"/>
      <c r="J119" s="78"/>
      <c r="K119" s="79"/>
    </row>
    <row r="120" spans="9:11" ht="21">
      <c r="I120" s="81" t="s">
        <v>181</v>
      </c>
      <c r="J120" s="74" t="s">
        <v>337</v>
      </c>
      <c r="K120" s="75" t="s">
        <v>326</v>
      </c>
    </row>
    <row r="121" spans="9:11" ht="21">
      <c r="I121" s="81" t="s">
        <v>181</v>
      </c>
      <c r="J121" s="76" t="s">
        <v>338</v>
      </c>
      <c r="K121" s="77" t="s">
        <v>327</v>
      </c>
    </row>
    <row r="122" spans="9:11" ht="21">
      <c r="I122" s="81" t="s">
        <v>181</v>
      </c>
      <c r="J122" s="76" t="s">
        <v>339</v>
      </c>
      <c r="K122" s="77" t="s">
        <v>328</v>
      </c>
    </row>
    <row r="123" spans="9:11" ht="21">
      <c r="I123" s="81" t="s">
        <v>181</v>
      </c>
      <c r="J123" s="76" t="s">
        <v>340</v>
      </c>
      <c r="K123" s="77" t="s">
        <v>329</v>
      </c>
    </row>
    <row r="124" spans="9:11" ht="21">
      <c r="I124" s="81" t="s">
        <v>181</v>
      </c>
      <c r="J124" s="76" t="s">
        <v>341</v>
      </c>
      <c r="K124" s="77" t="s">
        <v>330</v>
      </c>
    </row>
    <row r="125" spans="9:11" ht="21">
      <c r="I125" s="81" t="s">
        <v>181</v>
      </c>
      <c r="J125" s="76" t="s">
        <v>342</v>
      </c>
      <c r="K125" s="77" t="s">
        <v>331</v>
      </c>
    </row>
    <row r="126" spans="9:11" ht="21">
      <c r="I126" s="81" t="s">
        <v>181</v>
      </c>
      <c r="J126" s="76" t="s">
        <v>343</v>
      </c>
      <c r="K126" s="77" t="s">
        <v>332</v>
      </c>
    </row>
    <row r="127" spans="9:11" ht="21">
      <c r="I127" s="81" t="s">
        <v>181</v>
      </c>
      <c r="J127" s="76" t="s">
        <v>344</v>
      </c>
      <c r="K127" s="77" t="s">
        <v>333</v>
      </c>
    </row>
    <row r="128" spans="9:11" ht="21">
      <c r="I128" s="81" t="s">
        <v>181</v>
      </c>
      <c r="J128" s="76" t="s">
        <v>345</v>
      </c>
      <c r="K128" s="77" t="s">
        <v>334</v>
      </c>
    </row>
    <row r="129" spans="9:11" ht="21">
      <c r="I129" s="81" t="s">
        <v>181</v>
      </c>
      <c r="J129" s="76" t="s">
        <v>347</v>
      </c>
      <c r="K129" s="77" t="s">
        <v>335</v>
      </c>
    </row>
    <row r="130" spans="9:11" ht="21">
      <c r="I130" s="81" t="s">
        <v>181</v>
      </c>
      <c r="J130" s="76" t="s">
        <v>346</v>
      </c>
      <c r="K130" s="77" t="s">
        <v>336</v>
      </c>
    </row>
    <row r="131" spans="9:11" ht="21.6" thickBot="1">
      <c r="I131" s="82"/>
      <c r="J131" s="78"/>
      <c r="K131" s="79"/>
    </row>
    <row r="132" spans="9:11" ht="21">
      <c r="I132" s="80" t="s">
        <v>348</v>
      </c>
      <c r="J132" s="74" t="s">
        <v>351</v>
      </c>
      <c r="K132" s="75" t="s">
        <v>231</v>
      </c>
    </row>
    <row r="133" spans="9:11" ht="21">
      <c r="I133" s="81" t="s">
        <v>348</v>
      </c>
      <c r="J133" s="76" t="s">
        <v>352</v>
      </c>
      <c r="K133" s="77" t="s">
        <v>232</v>
      </c>
    </row>
    <row r="134" spans="9:11" ht="21">
      <c r="I134" s="81" t="s">
        <v>348</v>
      </c>
      <c r="J134" s="76" t="s">
        <v>353</v>
      </c>
      <c r="K134" s="77" t="s">
        <v>233</v>
      </c>
    </row>
    <row r="135" spans="9:11" ht="21">
      <c r="I135" s="81" t="s">
        <v>348</v>
      </c>
      <c r="J135" s="76" t="s">
        <v>354</v>
      </c>
      <c r="K135" s="77" t="s">
        <v>234</v>
      </c>
    </row>
    <row r="136" spans="9:11" ht="21">
      <c r="I136" s="81" t="s">
        <v>348</v>
      </c>
      <c r="J136" s="76" t="s">
        <v>355</v>
      </c>
      <c r="K136" s="77" t="s">
        <v>235</v>
      </c>
    </row>
    <row r="137" spans="9:11" ht="21">
      <c r="I137" s="81" t="s">
        <v>348</v>
      </c>
      <c r="J137" s="76" t="s">
        <v>356</v>
      </c>
      <c r="K137" s="77" t="s">
        <v>236</v>
      </c>
    </row>
    <row r="138" spans="9:11" ht="21">
      <c r="I138" s="81" t="s">
        <v>348</v>
      </c>
      <c r="J138" s="76" t="s">
        <v>357</v>
      </c>
      <c r="K138" s="77" t="s">
        <v>237</v>
      </c>
    </row>
    <row r="139" spans="9:11" ht="21">
      <c r="I139" s="81" t="s">
        <v>348</v>
      </c>
      <c r="J139" s="76" t="s">
        <v>358</v>
      </c>
      <c r="K139" s="77" t="s">
        <v>238</v>
      </c>
    </row>
    <row r="140" spans="9:11" ht="21">
      <c r="I140" s="81" t="s">
        <v>348</v>
      </c>
      <c r="J140" s="76" t="s">
        <v>359</v>
      </c>
      <c r="K140" s="77" t="s">
        <v>239</v>
      </c>
    </row>
    <row r="141" spans="9:11" ht="21">
      <c r="I141" s="81" t="s">
        <v>348</v>
      </c>
      <c r="J141" s="76" t="s">
        <v>360</v>
      </c>
      <c r="K141" s="77" t="s">
        <v>240</v>
      </c>
    </row>
    <row r="142" spans="9:11" ht="21">
      <c r="I142" s="81" t="s">
        <v>348</v>
      </c>
      <c r="J142" s="76" t="s">
        <v>349</v>
      </c>
      <c r="K142" s="77" t="s">
        <v>363</v>
      </c>
    </row>
    <row r="143" spans="9:11" ht="21.6" thickBot="1">
      <c r="I143" s="82" t="s">
        <v>348</v>
      </c>
      <c r="J143" s="78" t="s">
        <v>350</v>
      </c>
      <c r="K143" s="79" t="s">
        <v>241</v>
      </c>
    </row>
    <row r="144" spans="9:11" ht="21">
      <c r="I144" s="80" t="s">
        <v>361</v>
      </c>
      <c r="J144" s="74" t="s">
        <v>364</v>
      </c>
      <c r="K144" s="75" t="s">
        <v>246</v>
      </c>
    </row>
    <row r="145" spans="9:11" ht="21">
      <c r="I145" s="81" t="s">
        <v>361</v>
      </c>
      <c r="J145" s="76" t="s">
        <v>365</v>
      </c>
      <c r="K145" s="77" t="s">
        <v>247</v>
      </c>
    </row>
    <row r="146" spans="9:11" ht="21">
      <c r="I146" s="81" t="s">
        <v>361</v>
      </c>
      <c r="J146" s="76" t="s">
        <v>366</v>
      </c>
      <c r="K146" s="77" t="s">
        <v>248</v>
      </c>
    </row>
    <row r="147" spans="9:11" ht="21">
      <c r="I147" s="81" t="s">
        <v>361</v>
      </c>
      <c r="J147" s="76" t="s">
        <v>367</v>
      </c>
      <c r="K147" s="77" t="s">
        <v>249</v>
      </c>
    </row>
    <row r="148" spans="9:11" ht="21">
      <c r="I148" s="81" t="s">
        <v>361</v>
      </c>
      <c r="J148" s="76" t="s">
        <v>368</v>
      </c>
      <c r="K148" s="77" t="s">
        <v>250</v>
      </c>
    </row>
    <row r="149" spans="9:11" ht="21">
      <c r="I149" s="81" t="s">
        <v>361</v>
      </c>
      <c r="J149" s="76" t="s">
        <v>369</v>
      </c>
      <c r="K149" s="77" t="s">
        <v>251</v>
      </c>
    </row>
    <row r="150" spans="9:11" ht="21">
      <c r="I150" s="81" t="s">
        <v>361</v>
      </c>
      <c r="J150" s="76" t="s">
        <v>370</v>
      </c>
      <c r="K150" s="77" t="s">
        <v>252</v>
      </c>
    </row>
    <row r="151" spans="9:11" ht="21">
      <c r="I151" s="81" t="s">
        <v>361</v>
      </c>
      <c r="J151" s="76" t="s">
        <v>371</v>
      </c>
      <c r="K151" s="77" t="s">
        <v>253</v>
      </c>
    </row>
    <row r="152" spans="9:11" ht="21">
      <c r="I152" s="81" t="s">
        <v>361</v>
      </c>
      <c r="J152" s="76" t="s">
        <v>372</v>
      </c>
      <c r="K152" s="77" t="s">
        <v>254</v>
      </c>
    </row>
    <row r="153" spans="9:11" ht="21">
      <c r="I153" s="81" t="s">
        <v>361</v>
      </c>
      <c r="J153" s="76" t="s">
        <v>373</v>
      </c>
      <c r="K153" s="77" t="s">
        <v>255</v>
      </c>
    </row>
    <row r="154" spans="9:11" ht="21">
      <c r="I154" s="81" t="s">
        <v>361</v>
      </c>
      <c r="J154" s="76" t="s">
        <v>374</v>
      </c>
      <c r="K154" s="77" t="s">
        <v>362</v>
      </c>
    </row>
    <row r="155" spans="9:11" ht="21.6" thickBot="1">
      <c r="I155" s="82" t="s">
        <v>361</v>
      </c>
      <c r="J155" s="78" t="s">
        <v>375</v>
      </c>
      <c r="K155" s="79" t="s">
        <v>256</v>
      </c>
    </row>
    <row r="156" spans="9:11" ht="21">
      <c r="I156" s="80" t="s">
        <v>376</v>
      </c>
      <c r="J156" s="74" t="s">
        <v>378</v>
      </c>
      <c r="K156" s="75" t="s">
        <v>259</v>
      </c>
    </row>
    <row r="157" spans="9:11" ht="21">
      <c r="I157" s="81" t="s">
        <v>376</v>
      </c>
      <c r="J157" s="76" t="s">
        <v>379</v>
      </c>
      <c r="K157" s="77" t="s">
        <v>260</v>
      </c>
    </row>
    <row r="158" spans="9:11" ht="21">
      <c r="I158" s="81" t="s">
        <v>376</v>
      </c>
      <c r="J158" s="76" t="s">
        <v>380</v>
      </c>
      <c r="K158" s="77" t="s">
        <v>261</v>
      </c>
    </row>
    <row r="159" spans="9:11" ht="21">
      <c r="I159" s="81" t="s">
        <v>376</v>
      </c>
      <c r="J159" s="76" t="s">
        <v>381</v>
      </c>
      <c r="K159" s="77" t="s">
        <v>262</v>
      </c>
    </row>
    <row r="160" spans="9:11" ht="21">
      <c r="I160" s="81" t="s">
        <v>376</v>
      </c>
      <c r="J160" s="76" t="s">
        <v>382</v>
      </c>
      <c r="K160" s="77" t="s">
        <v>263</v>
      </c>
    </row>
    <row r="161" spans="9:11" ht="21">
      <c r="I161" s="81" t="s">
        <v>376</v>
      </c>
      <c r="J161" s="76" t="s">
        <v>383</v>
      </c>
      <c r="K161" s="77" t="s">
        <v>264</v>
      </c>
    </row>
    <row r="162" spans="9:11" ht="21">
      <c r="I162" s="81" t="s">
        <v>376</v>
      </c>
      <c r="J162" s="76" t="s">
        <v>384</v>
      </c>
      <c r="K162" s="77" t="s">
        <v>265</v>
      </c>
    </row>
    <row r="163" spans="9:11" ht="21">
      <c r="I163" s="81" t="s">
        <v>376</v>
      </c>
      <c r="J163" s="76" t="s">
        <v>385</v>
      </c>
      <c r="K163" s="77" t="s">
        <v>266</v>
      </c>
    </row>
    <row r="164" spans="9:11" ht="21">
      <c r="I164" s="81" t="s">
        <v>376</v>
      </c>
      <c r="J164" s="76" t="s">
        <v>386</v>
      </c>
      <c r="K164" s="77" t="s">
        <v>267</v>
      </c>
    </row>
    <row r="165" spans="9:11" ht="21">
      <c r="I165" s="81" t="s">
        <v>376</v>
      </c>
      <c r="J165" s="76" t="s">
        <v>387</v>
      </c>
      <c r="K165" s="77" t="s">
        <v>268</v>
      </c>
    </row>
    <row r="166" spans="9:11" ht="21">
      <c r="I166" s="81" t="s">
        <v>376</v>
      </c>
      <c r="J166" s="76" t="s">
        <v>388</v>
      </c>
      <c r="K166" s="77" t="s">
        <v>377</v>
      </c>
    </row>
    <row r="167" spans="9:11" ht="21.6" thickBot="1">
      <c r="I167" s="81" t="s">
        <v>376</v>
      </c>
      <c r="J167" s="86" t="s">
        <v>389</v>
      </c>
      <c r="K167" s="87" t="s">
        <v>269</v>
      </c>
    </row>
    <row r="168" spans="9:11" ht="21">
      <c r="I168" s="80" t="s">
        <v>390</v>
      </c>
      <c r="J168" s="83" t="s">
        <v>392</v>
      </c>
      <c r="K168" s="75" t="s">
        <v>282</v>
      </c>
    </row>
    <row r="169" spans="9:11" ht="21">
      <c r="I169" s="81" t="s">
        <v>390</v>
      </c>
      <c r="J169" s="84" t="s">
        <v>393</v>
      </c>
      <c r="K169" s="77" t="s">
        <v>283</v>
      </c>
    </row>
    <row r="170" spans="9:11" ht="21">
      <c r="I170" s="81" t="s">
        <v>390</v>
      </c>
      <c r="J170" s="84" t="s">
        <v>394</v>
      </c>
      <c r="K170" s="77" t="s">
        <v>284</v>
      </c>
    </row>
    <row r="171" spans="9:11" ht="21">
      <c r="I171" s="81" t="s">
        <v>390</v>
      </c>
      <c r="J171" s="84" t="s">
        <v>395</v>
      </c>
      <c r="K171" s="77" t="s">
        <v>285</v>
      </c>
    </row>
    <row r="172" spans="9:11" ht="21">
      <c r="I172" s="81" t="s">
        <v>390</v>
      </c>
      <c r="J172" s="84" t="s">
        <v>396</v>
      </c>
      <c r="K172" s="77" t="s">
        <v>286</v>
      </c>
    </row>
    <row r="173" spans="9:11" ht="21">
      <c r="I173" s="81" t="s">
        <v>390</v>
      </c>
      <c r="J173" s="84" t="s">
        <v>397</v>
      </c>
      <c r="K173" s="77" t="s">
        <v>287</v>
      </c>
    </row>
    <row r="174" spans="9:11" ht="21">
      <c r="I174" s="81" t="s">
        <v>390</v>
      </c>
      <c r="J174" s="84" t="s">
        <v>398</v>
      </c>
      <c r="K174" s="77" t="s">
        <v>288</v>
      </c>
    </row>
    <row r="175" spans="9:11" ht="21">
      <c r="I175" s="81" t="s">
        <v>390</v>
      </c>
      <c r="J175" s="84" t="s">
        <v>399</v>
      </c>
      <c r="K175" s="77" t="s">
        <v>289</v>
      </c>
    </row>
    <row r="176" spans="9:11" ht="21">
      <c r="I176" s="81" t="s">
        <v>390</v>
      </c>
      <c r="J176" s="84" t="s">
        <v>400</v>
      </c>
      <c r="K176" s="77" t="s">
        <v>290</v>
      </c>
    </row>
    <row r="177" spans="9:11" ht="21">
      <c r="I177" s="81" t="s">
        <v>390</v>
      </c>
      <c r="J177" s="84" t="s">
        <v>401</v>
      </c>
      <c r="K177" s="77" t="s">
        <v>291</v>
      </c>
    </row>
    <row r="178" spans="9:11" ht="21">
      <c r="I178" s="81" t="s">
        <v>390</v>
      </c>
      <c r="J178" s="84" t="s">
        <v>402</v>
      </c>
      <c r="K178" s="77" t="s">
        <v>391</v>
      </c>
    </row>
    <row r="179" spans="9:11" ht="21.6" thickBot="1">
      <c r="I179" s="82" t="s">
        <v>390</v>
      </c>
      <c r="J179" s="85" t="s">
        <v>403</v>
      </c>
      <c r="K179" s="79" t="s">
        <v>292</v>
      </c>
    </row>
    <row r="180" spans="9:11" ht="21">
      <c r="I180" s="80" t="s">
        <v>404</v>
      </c>
      <c r="J180" s="83" t="s">
        <v>406</v>
      </c>
      <c r="K180" s="75" t="s">
        <v>306</v>
      </c>
    </row>
    <row r="181" spans="9:11" ht="21">
      <c r="I181" s="81" t="s">
        <v>404</v>
      </c>
      <c r="J181" s="84" t="s">
        <v>407</v>
      </c>
      <c r="K181" s="77" t="s">
        <v>307</v>
      </c>
    </row>
    <row r="182" spans="9:11" ht="21">
      <c r="I182" s="81" t="s">
        <v>404</v>
      </c>
      <c r="J182" s="84" t="s">
        <v>408</v>
      </c>
      <c r="K182" s="77" t="s">
        <v>308</v>
      </c>
    </row>
    <row r="183" spans="9:11" ht="21">
      <c r="I183" s="81" t="s">
        <v>404</v>
      </c>
      <c r="J183" s="84" t="s">
        <v>409</v>
      </c>
      <c r="K183" s="77" t="s">
        <v>309</v>
      </c>
    </row>
    <row r="184" spans="9:11" ht="21">
      <c r="I184" s="81" t="s">
        <v>404</v>
      </c>
      <c r="J184" s="84" t="s">
        <v>410</v>
      </c>
      <c r="K184" s="77" t="s">
        <v>310</v>
      </c>
    </row>
    <row r="185" spans="9:11" ht="21">
      <c r="I185" s="81" t="s">
        <v>404</v>
      </c>
      <c r="J185" s="84" t="s">
        <v>411</v>
      </c>
      <c r="K185" s="77" t="s">
        <v>311</v>
      </c>
    </row>
    <row r="186" spans="9:11" ht="21">
      <c r="I186" s="81" t="s">
        <v>404</v>
      </c>
      <c r="J186" s="84" t="s">
        <v>412</v>
      </c>
      <c r="K186" s="77" t="s">
        <v>312</v>
      </c>
    </row>
    <row r="187" spans="9:11" ht="21">
      <c r="I187" s="81" t="s">
        <v>404</v>
      </c>
      <c r="J187" s="84" t="s">
        <v>413</v>
      </c>
      <c r="K187" s="77" t="s">
        <v>313</v>
      </c>
    </row>
    <row r="188" spans="9:11" ht="21">
      <c r="I188" s="81" t="s">
        <v>404</v>
      </c>
      <c r="J188" s="84" t="s">
        <v>414</v>
      </c>
      <c r="K188" s="77" t="s">
        <v>314</v>
      </c>
    </row>
    <row r="189" spans="9:11" ht="21">
      <c r="I189" s="81" t="s">
        <v>404</v>
      </c>
      <c r="J189" s="84" t="s">
        <v>415</v>
      </c>
      <c r="K189" s="77" t="s">
        <v>315</v>
      </c>
    </row>
    <row r="190" spans="9:11" ht="21">
      <c r="I190" s="81" t="s">
        <v>404</v>
      </c>
      <c r="J190" s="84" t="s">
        <v>416</v>
      </c>
      <c r="K190" s="77" t="s">
        <v>405</v>
      </c>
    </row>
    <row r="191" spans="9:11" ht="21.6" thickBot="1">
      <c r="I191" s="82" t="s">
        <v>404</v>
      </c>
      <c r="J191" s="85" t="s">
        <v>417</v>
      </c>
      <c r="K191" s="79" t="s">
        <v>316</v>
      </c>
    </row>
    <row r="192" spans="9:11" ht="21">
      <c r="I192" s="80" t="s">
        <v>418</v>
      </c>
      <c r="J192" s="83" t="s">
        <v>419</v>
      </c>
      <c r="K192" s="75" t="s">
        <v>326</v>
      </c>
    </row>
    <row r="193" spans="9:11" ht="21">
      <c r="I193" s="81" t="s">
        <v>418</v>
      </c>
      <c r="J193" s="84" t="s">
        <v>420</v>
      </c>
      <c r="K193" s="77" t="s">
        <v>327</v>
      </c>
    </row>
    <row r="194" spans="9:11" ht="21">
      <c r="I194" s="81" t="s">
        <v>418</v>
      </c>
      <c r="J194" s="84" t="s">
        <v>421</v>
      </c>
      <c r="K194" s="77" t="s">
        <v>328</v>
      </c>
    </row>
    <row r="195" spans="9:11" ht="21">
      <c r="I195" s="81" t="s">
        <v>418</v>
      </c>
      <c r="J195" s="84" t="s">
        <v>422</v>
      </c>
      <c r="K195" s="77" t="s">
        <v>329</v>
      </c>
    </row>
    <row r="196" spans="9:11" ht="21">
      <c r="I196" s="81" t="s">
        <v>418</v>
      </c>
      <c r="J196" s="84" t="s">
        <v>423</v>
      </c>
      <c r="K196" s="77" t="s">
        <v>330</v>
      </c>
    </row>
    <row r="197" spans="9:11" ht="21">
      <c r="I197" s="81" t="s">
        <v>418</v>
      </c>
      <c r="J197" s="84" t="s">
        <v>424</v>
      </c>
      <c r="K197" s="77" t="s">
        <v>331</v>
      </c>
    </row>
    <row r="198" spans="9:11" ht="21">
      <c r="I198" s="81" t="s">
        <v>418</v>
      </c>
      <c r="J198" s="84" t="s">
        <v>425</v>
      </c>
      <c r="K198" s="77" t="s">
        <v>332</v>
      </c>
    </row>
    <row r="199" spans="9:11" ht="21">
      <c r="I199" s="81" t="s">
        <v>418</v>
      </c>
      <c r="J199" s="84" t="s">
        <v>426</v>
      </c>
      <c r="K199" s="77" t="s">
        <v>333</v>
      </c>
    </row>
    <row r="200" spans="9:11" ht="21">
      <c r="I200" s="81" t="s">
        <v>418</v>
      </c>
      <c r="J200" s="84" t="s">
        <v>427</v>
      </c>
      <c r="K200" s="77" t="s">
        <v>334</v>
      </c>
    </row>
    <row r="201" spans="9:11" ht="21">
      <c r="I201" s="81" t="s">
        <v>418</v>
      </c>
      <c r="J201" s="84" t="s">
        <v>428</v>
      </c>
      <c r="K201" s="77" t="s">
        <v>335</v>
      </c>
    </row>
    <row r="202" spans="9:11" ht="21">
      <c r="I202" s="81" t="s">
        <v>418</v>
      </c>
      <c r="J202" s="84" t="s">
        <v>429</v>
      </c>
      <c r="K202" s="77" t="s">
        <v>391</v>
      </c>
    </row>
    <row r="203" spans="9:11" ht="21.6" thickBot="1">
      <c r="I203" s="81" t="s">
        <v>418</v>
      </c>
      <c r="J203" s="85" t="s">
        <v>430</v>
      </c>
      <c r="K203" s="7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25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5546875" style="1" customWidth="1"/>
    <col min="15" max="567" width="0" style="1" hidden="1" customWidth="1"/>
    <col min="568" max="16384" width="9.109375" style="1"/>
  </cols>
  <sheetData>
    <row r="1" spans="2:14" ht="31.95" customHeight="1">
      <c r="B1" s="14"/>
      <c r="C1" s="15"/>
      <c r="D1" s="15"/>
      <c r="E1" s="15"/>
      <c r="F1" s="15"/>
      <c r="G1" s="15"/>
      <c r="H1" s="15"/>
      <c r="I1" s="15"/>
      <c r="J1" s="15"/>
      <c r="K1" s="224" t="s">
        <v>499</v>
      </c>
      <c r="L1" s="224"/>
      <c r="M1" s="224"/>
      <c r="N1" s="225"/>
    </row>
    <row r="2" spans="2:14" ht="25.8">
      <c r="B2" s="16"/>
      <c r="L2" s="243" t="s">
        <v>160</v>
      </c>
      <c r="M2" s="243"/>
      <c r="N2" s="56" t="s">
        <v>183</v>
      </c>
    </row>
    <row r="3" spans="2:14" ht="26.4" customHeight="1">
      <c r="B3" s="16"/>
      <c r="N3" s="17"/>
    </row>
    <row r="4" spans="2:14" ht="35.25" customHeight="1">
      <c r="B4" s="244" t="s">
        <v>498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14" ht="30" customHeight="1">
      <c r="B5" s="204" t="s">
        <v>8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</row>
    <row r="6" spans="2:14" ht="25.8">
      <c r="B6" s="207" t="s">
        <v>9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9"/>
    </row>
    <row r="7" spans="2:14">
      <c r="B7" s="18"/>
      <c r="C7" s="219"/>
      <c r="D7" s="219"/>
      <c r="E7" s="219"/>
      <c r="F7" s="219"/>
      <c r="G7" s="219"/>
      <c r="H7" s="219"/>
      <c r="I7" s="55"/>
      <c r="J7" s="89" t="s">
        <v>165</v>
      </c>
      <c r="K7" s="90">
        <v>2568</v>
      </c>
      <c r="L7" s="3"/>
      <c r="M7" s="3" t="s">
        <v>164</v>
      </c>
      <c r="N7" s="91" t="s">
        <v>211</v>
      </c>
    </row>
    <row r="8" spans="2:14">
      <c r="B8" s="18"/>
      <c r="C8" s="210" t="s">
        <v>199</v>
      </c>
      <c r="D8" s="210"/>
      <c r="E8" s="226"/>
      <c r="F8" s="226"/>
      <c r="G8" s="226"/>
      <c r="H8" s="103" t="s">
        <v>200</v>
      </c>
      <c r="I8" s="227"/>
      <c r="J8" s="227"/>
      <c r="K8" s="227"/>
      <c r="L8" s="227"/>
      <c r="M8" s="227"/>
      <c r="N8" s="19"/>
    </row>
    <row r="9" spans="2:14">
      <c r="B9" s="18"/>
      <c r="C9" s="210" t="s">
        <v>198</v>
      </c>
      <c r="D9" s="210"/>
      <c r="E9" s="210"/>
      <c r="F9" s="242" t="s">
        <v>174</v>
      </c>
      <c r="G9" s="242"/>
      <c r="H9" s="242"/>
      <c r="I9" s="242"/>
      <c r="J9" s="242"/>
      <c r="K9" s="242"/>
      <c r="L9" s="242"/>
      <c r="M9" s="3"/>
      <c r="N9" s="19"/>
    </row>
    <row r="10" spans="2:14">
      <c r="B10" s="18"/>
      <c r="C10" s="3"/>
      <c r="D10" s="3"/>
      <c r="E10" s="210" t="s">
        <v>22</v>
      </c>
      <c r="F10" s="210"/>
      <c r="G10" s="3">
        <v>1</v>
      </c>
      <c r="H10" s="221" t="s">
        <v>527</v>
      </c>
      <c r="I10" s="221"/>
      <c r="J10" s="221"/>
      <c r="K10" s="221"/>
      <c r="L10" s="221"/>
      <c r="M10" s="3"/>
      <c r="N10" s="19"/>
    </row>
    <row r="11" spans="2:14">
      <c r="B11" s="18"/>
      <c r="C11" s="3"/>
      <c r="D11" s="3"/>
      <c r="E11" s="3"/>
      <c r="F11" s="3"/>
      <c r="G11" s="3">
        <v>2</v>
      </c>
      <c r="H11" s="221" t="s">
        <v>528</v>
      </c>
      <c r="I11" s="221"/>
      <c r="J11" s="221"/>
      <c r="K11" s="221"/>
      <c r="L11" s="221"/>
      <c r="M11" s="3"/>
      <c r="N11" s="19"/>
    </row>
    <row r="12" spans="2:14" ht="6" customHeight="1" thickBot="1">
      <c r="B12" s="16"/>
      <c r="N12" s="17"/>
    </row>
    <row r="13" spans="2:14" ht="21.6" thickBot="1">
      <c r="B13" s="67" t="s">
        <v>10</v>
      </c>
      <c r="C13" s="228" t="s">
        <v>504</v>
      </c>
      <c r="D13" s="229"/>
      <c r="E13" s="230"/>
      <c r="F13" s="237" t="s">
        <v>7</v>
      </c>
      <c r="G13" s="238"/>
      <c r="H13" s="238"/>
      <c r="I13" s="238"/>
      <c r="J13" s="238"/>
      <c r="K13" s="238"/>
      <c r="L13" s="239"/>
      <c r="M13" s="211" t="s">
        <v>0</v>
      </c>
      <c r="N13" s="212"/>
    </row>
    <row r="14" spans="2:14" ht="21.6" thickBot="1">
      <c r="B14" s="66" t="s">
        <v>11</v>
      </c>
      <c r="C14" s="231"/>
      <c r="D14" s="232"/>
      <c r="E14" s="233"/>
      <c r="F14" s="237" t="s">
        <v>195</v>
      </c>
      <c r="G14" s="238"/>
      <c r="H14" s="238"/>
      <c r="I14" s="238"/>
      <c r="J14" s="238"/>
      <c r="K14" s="238"/>
      <c r="L14" s="239"/>
      <c r="M14" s="213"/>
      <c r="N14" s="214"/>
    </row>
    <row r="15" spans="2:14" ht="21.6" thickBot="1">
      <c r="B15" s="104" t="s">
        <v>12</v>
      </c>
      <c r="C15" s="231"/>
      <c r="D15" s="232"/>
      <c r="E15" s="233"/>
      <c r="F15" s="237" t="s">
        <v>196</v>
      </c>
      <c r="G15" s="239"/>
      <c r="H15" s="237" t="s">
        <v>64</v>
      </c>
      <c r="I15" s="239"/>
      <c r="J15" s="68" t="s">
        <v>197</v>
      </c>
      <c r="K15" s="237" t="s">
        <v>68</v>
      </c>
      <c r="L15" s="239"/>
      <c r="M15" s="215"/>
      <c r="N15" s="216"/>
    </row>
    <row r="16" spans="2:14" ht="21.6" thickBot="1">
      <c r="B16" s="69">
        <f>IF(COUNTA(รายชื่อสมาชิก!D5:D29)=0,"",COUNTA(รายชื่อสมาชิก!D5:D29))</f>
        <v>15</v>
      </c>
      <c r="C16" s="234"/>
      <c r="D16" s="235"/>
      <c r="E16" s="236"/>
      <c r="F16" s="240">
        <f>สรุปผลเทอม2!M29</f>
        <v>13</v>
      </c>
      <c r="G16" s="241"/>
      <c r="H16" s="240">
        <f>สรุปผลเทอม2!N29</f>
        <v>2</v>
      </c>
      <c r="I16" s="241"/>
      <c r="J16" s="92">
        <f>สรุปผลเทอม2!O29</f>
        <v>0</v>
      </c>
      <c r="K16" s="240">
        <f>สรุปผลเทอม2!P29</f>
        <v>0</v>
      </c>
      <c r="L16" s="241"/>
      <c r="M16" s="217"/>
      <c r="N16" s="218"/>
    </row>
    <row r="17" spans="2:14" ht="7.5" customHeight="1">
      <c r="B17" s="16"/>
      <c r="N17" s="17"/>
    </row>
    <row r="18" spans="2:14" ht="6.75" customHeight="1">
      <c r="B18" s="16"/>
      <c r="N18" s="17"/>
    </row>
    <row r="19" spans="2:14" ht="19.95" customHeight="1">
      <c r="B19" s="16"/>
      <c r="E19" s="3" t="s">
        <v>13</v>
      </c>
      <c r="N19" s="17"/>
    </row>
    <row r="20" spans="2:14">
      <c r="B20" s="16"/>
      <c r="C20" s="1" t="s">
        <v>14</v>
      </c>
      <c r="N20" s="17"/>
    </row>
    <row r="21" spans="2:14">
      <c r="B21" s="16"/>
      <c r="C21" s="1" t="s">
        <v>14</v>
      </c>
      <c r="N21" s="17"/>
    </row>
    <row r="22" spans="2:14">
      <c r="B22" s="16"/>
      <c r="C22" s="1" t="s">
        <v>15</v>
      </c>
      <c r="N22" s="17"/>
    </row>
    <row r="23" spans="2:14">
      <c r="B23" s="16"/>
      <c r="N23" s="17"/>
    </row>
    <row r="24" spans="2:14" ht="26.25" customHeight="1">
      <c r="B24" s="18"/>
      <c r="D24" s="3" t="s">
        <v>16</v>
      </c>
      <c r="N24" s="17"/>
    </row>
    <row r="25" spans="2:14" ht="15.6" customHeight="1">
      <c r="B25" s="16"/>
      <c r="N25" s="17"/>
    </row>
    <row r="26" spans="2:14">
      <c r="B26" s="16"/>
      <c r="C26" s="4"/>
      <c r="E26" s="1" t="s">
        <v>21</v>
      </c>
      <c r="N26" s="17"/>
    </row>
    <row r="27" spans="2:14" ht="21.75" customHeight="1">
      <c r="B27" s="16"/>
      <c r="E27" s="222" t="s">
        <v>520</v>
      </c>
      <c r="F27" s="222"/>
      <c r="G27" s="222"/>
      <c r="H27" s="222"/>
      <c r="I27" s="222"/>
      <c r="N27" s="17"/>
    </row>
    <row r="28" spans="2:14" ht="24.6" customHeight="1">
      <c r="B28" s="16"/>
      <c r="E28" s="4" t="s">
        <v>17</v>
      </c>
      <c r="F28" s="1" t="s">
        <v>18</v>
      </c>
      <c r="H28" s="4" t="s">
        <v>17</v>
      </c>
      <c r="I28" s="1" t="s">
        <v>19</v>
      </c>
      <c r="N28" s="17"/>
    </row>
    <row r="29" spans="2:14" ht="28.2" customHeight="1">
      <c r="B29" s="16"/>
      <c r="C29" s="4"/>
      <c r="E29" s="1" t="s">
        <v>194</v>
      </c>
      <c r="N29" s="17"/>
    </row>
    <row r="30" spans="2:14">
      <c r="B30" s="16"/>
      <c r="E30" s="222" t="s">
        <v>518</v>
      </c>
      <c r="F30" s="222"/>
      <c r="G30" s="222"/>
      <c r="H30" s="222"/>
      <c r="I30" s="222"/>
      <c r="N30" s="17"/>
    </row>
    <row r="31" spans="2:14">
      <c r="B31" s="16"/>
      <c r="D31" s="105"/>
      <c r="E31" s="223" t="s">
        <v>519</v>
      </c>
      <c r="F31" s="223"/>
      <c r="G31" s="223"/>
      <c r="H31" s="223"/>
      <c r="I31" s="223"/>
      <c r="J31" s="105"/>
      <c r="K31" s="105"/>
      <c r="L31" s="105"/>
      <c r="N31" s="17"/>
    </row>
    <row r="32" spans="2:14" ht="21.6" thickBot="1">
      <c r="B32" s="20"/>
      <c r="C32" s="21"/>
      <c r="D32" s="22"/>
      <c r="E32" s="220" t="s">
        <v>532</v>
      </c>
      <c r="F32" s="220"/>
      <c r="G32" s="220"/>
      <c r="H32" s="220"/>
      <c r="I32" s="220"/>
      <c r="J32" s="22"/>
      <c r="K32" s="22"/>
      <c r="L32" s="22"/>
      <c r="M32" s="22"/>
      <c r="N32" s="2"/>
    </row>
    <row r="38" spans="1:14" ht="25.8">
      <c r="A38" s="202" t="s">
        <v>504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 ht="23.4">
      <c r="A39" s="203" t="s">
        <v>516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</row>
    <row r="40" spans="1:14" ht="23.4">
      <c r="A40" s="203" t="s">
        <v>505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</row>
    <row r="41" spans="1:14" ht="23.4">
      <c r="A41" s="203" t="s">
        <v>514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</row>
    <row r="42" spans="1:14" ht="23.4">
      <c r="A42" s="203" t="s">
        <v>515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ht="23.4">
      <c r="A43" s="102" t="s">
        <v>506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1:14" ht="23.4">
      <c r="A44" s="102" t="s">
        <v>507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1:14" ht="23.4">
      <c r="A45" s="102" t="s">
        <v>508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ht="23.4">
      <c r="A46" s="102" t="s">
        <v>509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1:14" ht="23.4">
      <c r="A47" s="102" t="s">
        <v>510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4">
      <c r="A48" s="102" t="s">
        <v>511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ht="23.4">
      <c r="A49" s="102" t="s">
        <v>512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ht="23.4">
      <c r="A50" s="102" t="s">
        <v>513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</sheetData>
  <sheetProtection algorithmName="SHA-512" hashValue="bl421hfVzQfEwU3VNgbeUGieF6dlUfU5f3JxeGGykBzramrwe3OeSoJhCRh5g4w21bLGMyLkN2g4DCDkzlXm6Q==" saltValue="M7/pIp1lHVmfeSykKmpaFA==" spinCount="100000" sheet="1" objects="1" scenarios="1" selectLockedCells="1"/>
  <mergeCells count="34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C9:E9"/>
    <mergeCell ref="L2:M2"/>
    <mergeCell ref="B4:N4"/>
    <mergeCell ref="E32:I32"/>
    <mergeCell ref="H10:L10"/>
    <mergeCell ref="H11:L11"/>
    <mergeCell ref="E10:F10"/>
    <mergeCell ref="E27:I27"/>
    <mergeCell ref="E30:I30"/>
    <mergeCell ref="E31:I31"/>
    <mergeCell ref="B5:N5"/>
    <mergeCell ref="B6:N6"/>
    <mergeCell ref="C8:D8"/>
    <mergeCell ref="M13:N14"/>
    <mergeCell ref="M15:N16"/>
    <mergeCell ref="C7:H7"/>
    <mergeCell ref="A38:N38"/>
    <mergeCell ref="A39:N39"/>
    <mergeCell ref="A40:N40"/>
    <mergeCell ref="A41:N41"/>
    <mergeCell ref="A42:N42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รายการ!$J$132:$J$155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รายการ!$K$132:$K$155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4" zoomScaleNormal="96" workbookViewId="0">
      <selection activeCell="D10" sqref="D10"/>
    </sheetView>
  </sheetViews>
  <sheetFormatPr defaultColWidth="9" defaultRowHeight="24.6"/>
  <cols>
    <col min="1" max="1" width="7" style="24" customWidth="1"/>
    <col min="2" max="2" width="11" style="24" customWidth="1"/>
    <col min="3" max="3" width="9.6640625" style="24" customWidth="1"/>
    <col min="4" max="4" width="36.109375" style="24" customWidth="1"/>
    <col min="5" max="5" width="21.33203125" style="24" customWidth="1"/>
    <col min="6" max="16384" width="9" style="24"/>
  </cols>
  <sheetData>
    <row r="1" spans="1:5" ht="25.2" thickBot="1">
      <c r="A1" s="23"/>
      <c r="B1" s="23"/>
      <c r="C1" s="23"/>
      <c r="D1" s="23"/>
      <c r="E1" s="23"/>
    </row>
    <row r="2" spans="1:5" ht="25.2" thickBot="1">
      <c r="A2" s="247" t="s">
        <v>159</v>
      </c>
      <c r="B2" s="248"/>
      <c r="C2" s="248"/>
      <c r="D2" s="248"/>
      <c r="E2" s="249"/>
    </row>
    <row r="3" spans="1:5" ht="12" customHeight="1" thickBot="1">
      <c r="A3" s="28"/>
      <c r="B3" s="29"/>
      <c r="C3" s="29"/>
      <c r="D3" s="29"/>
      <c r="E3" s="30"/>
    </row>
    <row r="4" spans="1:5">
      <c r="A4" s="48" t="s">
        <v>1</v>
      </c>
      <c r="B4" s="49" t="s">
        <v>2</v>
      </c>
      <c r="C4" s="50" t="s">
        <v>3</v>
      </c>
      <c r="D4" s="51" t="s">
        <v>4</v>
      </c>
      <c r="E4" s="52" t="s">
        <v>0</v>
      </c>
    </row>
    <row r="5" spans="1:5" ht="21" customHeight="1">
      <c r="A5" s="42">
        <f>IF(D5="","",1)</f>
        <v>1</v>
      </c>
      <c r="B5" s="44" t="str">
        <f>IF(ปก!N2="","",ปก!N2&amp; "  " )</f>
        <v xml:space="preserve">ม.3  </v>
      </c>
      <c r="C5" s="46">
        <f>IF(D5="","",1)</f>
        <v>1</v>
      </c>
      <c r="D5" s="6" t="s">
        <v>533</v>
      </c>
      <c r="E5" s="53"/>
    </row>
    <row r="6" spans="1:5" ht="21" customHeight="1">
      <c r="A6" s="42">
        <f>IF(D6="","",IF(A5="","",A5+1))</f>
        <v>2</v>
      </c>
      <c r="B6" s="44" t="str">
        <f>IF(D6="","",IF(A6="","",ปก!$N$2&amp; "  "))</f>
        <v xml:space="preserve">ม.3  </v>
      </c>
      <c r="C6" s="46">
        <f>IF(D6="","",IF(A5="","",A5+1))</f>
        <v>2</v>
      </c>
      <c r="D6" s="6" t="s">
        <v>534</v>
      </c>
      <c r="E6" s="53"/>
    </row>
    <row r="7" spans="1:5" ht="21" customHeight="1">
      <c r="A7" s="42">
        <f t="shared" ref="A7:A29" si="0">IF(D7="","",IF(A6="","",A6+1))</f>
        <v>3</v>
      </c>
      <c r="B7" s="44" t="str">
        <f>IF(D7="","",IF(A7="","",ปก!$N$2&amp; "  "))</f>
        <v xml:space="preserve">ม.3  </v>
      </c>
      <c r="C7" s="46">
        <f t="shared" ref="C7:C29" si="1">IF(D7="","",IF(A6="","",A6+1))</f>
        <v>3</v>
      </c>
      <c r="D7" s="109" t="s">
        <v>535</v>
      </c>
      <c r="E7" s="53"/>
    </row>
    <row r="8" spans="1:5" ht="21" customHeight="1">
      <c r="A8" s="42">
        <f t="shared" si="0"/>
        <v>4</v>
      </c>
      <c r="B8" s="44" t="str">
        <f>IF(D8="","",IF(A8="","",ปก!$N$2&amp; "  "))</f>
        <v xml:space="preserve">ม.3  </v>
      </c>
      <c r="C8" s="46">
        <f t="shared" si="1"/>
        <v>4</v>
      </c>
      <c r="D8" s="109" t="s">
        <v>536</v>
      </c>
      <c r="E8" s="53"/>
    </row>
    <row r="9" spans="1:5" ht="21" customHeight="1">
      <c r="A9" s="42">
        <f t="shared" si="0"/>
        <v>5</v>
      </c>
      <c r="B9" s="44" t="str">
        <f>IF(D9="","",IF(A9="","",ปก!$N$2&amp; "  "))</f>
        <v xml:space="preserve">ม.3  </v>
      </c>
      <c r="C9" s="46">
        <f t="shared" si="1"/>
        <v>5</v>
      </c>
      <c r="D9" s="109" t="s">
        <v>537</v>
      </c>
      <c r="E9" s="53"/>
    </row>
    <row r="10" spans="1:5" ht="21" customHeight="1">
      <c r="A10" s="42">
        <f t="shared" si="0"/>
        <v>6</v>
      </c>
      <c r="B10" s="44" t="str">
        <f>IF(D10="","",IF(A10="","",ปก!$N$2&amp; "  "))</f>
        <v xml:space="preserve">ม.3  </v>
      </c>
      <c r="C10" s="46">
        <f t="shared" si="1"/>
        <v>6</v>
      </c>
      <c r="D10" s="109" t="s">
        <v>538</v>
      </c>
      <c r="E10" s="53"/>
    </row>
    <row r="11" spans="1:5" ht="21" customHeight="1">
      <c r="A11" s="42">
        <f t="shared" si="0"/>
        <v>7</v>
      </c>
      <c r="B11" s="44" t="str">
        <f>IF(D11="","",IF(A11="","",ปก!$N$2&amp; "  "))</f>
        <v xml:space="preserve">ม.3  </v>
      </c>
      <c r="C11" s="46">
        <f t="shared" si="1"/>
        <v>7</v>
      </c>
      <c r="D11" s="109" t="s">
        <v>539</v>
      </c>
      <c r="E11" s="53"/>
    </row>
    <row r="12" spans="1:5" ht="21" customHeight="1">
      <c r="A12" s="42">
        <f t="shared" si="0"/>
        <v>8</v>
      </c>
      <c r="B12" s="44" t="str">
        <f>IF(D12="","",IF(A12="","",ปก!$N$2&amp; "  "))</f>
        <v xml:space="preserve">ม.3  </v>
      </c>
      <c r="C12" s="46">
        <f t="shared" si="1"/>
        <v>8</v>
      </c>
      <c r="D12" s="109" t="s">
        <v>540</v>
      </c>
      <c r="E12" s="53"/>
    </row>
    <row r="13" spans="1:5" ht="21" customHeight="1">
      <c r="A13" s="42">
        <f t="shared" si="0"/>
        <v>9</v>
      </c>
      <c r="B13" s="44" t="str">
        <f>IF(D13="","",IF(A13="","",ปก!$N$2&amp; "  "))</f>
        <v xml:space="preserve">ม.3  </v>
      </c>
      <c r="C13" s="46">
        <f t="shared" si="1"/>
        <v>9</v>
      </c>
      <c r="D13" s="109" t="s">
        <v>541</v>
      </c>
      <c r="E13" s="53"/>
    </row>
    <row r="14" spans="1:5" ht="21" customHeight="1">
      <c r="A14" s="42">
        <f t="shared" si="0"/>
        <v>10</v>
      </c>
      <c r="B14" s="44" t="str">
        <f>IF(D14="","",IF(A14="","",ปก!$N$2&amp; "  "))</f>
        <v xml:space="preserve">ม.3  </v>
      </c>
      <c r="C14" s="46">
        <f t="shared" si="1"/>
        <v>10</v>
      </c>
      <c r="D14" s="109" t="s">
        <v>542</v>
      </c>
      <c r="E14" s="53"/>
    </row>
    <row r="15" spans="1:5" ht="21" customHeight="1">
      <c r="A15" s="42">
        <f t="shared" si="0"/>
        <v>11</v>
      </c>
      <c r="B15" s="44" t="str">
        <f>IF(D15="","",IF(A15="","",ปก!$N$2&amp; "  "))</f>
        <v xml:space="preserve">ม.3  </v>
      </c>
      <c r="C15" s="46">
        <f t="shared" si="1"/>
        <v>11</v>
      </c>
      <c r="D15" s="109" t="s">
        <v>543</v>
      </c>
      <c r="E15" s="53"/>
    </row>
    <row r="16" spans="1:5" ht="21" customHeight="1">
      <c r="A16" s="42">
        <f t="shared" si="0"/>
        <v>12</v>
      </c>
      <c r="B16" s="44" t="str">
        <f>IF(D16="","",IF(A16="","",ปก!$N$2&amp; "  "))</f>
        <v xml:space="preserve">ม.3  </v>
      </c>
      <c r="C16" s="46">
        <f t="shared" si="1"/>
        <v>12</v>
      </c>
      <c r="D16" s="109" t="s">
        <v>544</v>
      </c>
      <c r="E16" s="53"/>
    </row>
    <row r="17" spans="1:5" ht="21" customHeight="1">
      <c r="A17" s="42">
        <f t="shared" si="0"/>
        <v>13</v>
      </c>
      <c r="B17" s="44" t="str">
        <f>IF(D17="","",IF(A17="","",ปก!$N$2&amp; "  "))</f>
        <v xml:space="preserve">ม.3  </v>
      </c>
      <c r="C17" s="46">
        <f t="shared" si="1"/>
        <v>13</v>
      </c>
      <c r="D17" s="109" t="s">
        <v>545</v>
      </c>
      <c r="E17" s="53"/>
    </row>
    <row r="18" spans="1:5" ht="21" customHeight="1">
      <c r="A18" s="42">
        <f t="shared" si="0"/>
        <v>14</v>
      </c>
      <c r="B18" s="44" t="str">
        <f>IF(D18="","",IF(A18="","",ปก!$N$2&amp; "  "))</f>
        <v xml:space="preserve">ม.3  </v>
      </c>
      <c r="C18" s="46">
        <f t="shared" si="1"/>
        <v>14</v>
      </c>
      <c r="D18" s="109" t="s">
        <v>546</v>
      </c>
      <c r="E18" s="53"/>
    </row>
    <row r="19" spans="1:5" ht="21" customHeight="1">
      <c r="A19" s="42">
        <f t="shared" si="0"/>
        <v>15</v>
      </c>
      <c r="B19" s="44" t="str">
        <f>IF(D19="","",IF(A19="","",ปก!$N$2&amp; "  "))</f>
        <v xml:space="preserve">ม.3  </v>
      </c>
      <c r="C19" s="46">
        <f t="shared" si="1"/>
        <v>15</v>
      </c>
      <c r="D19" s="106" t="s">
        <v>547</v>
      </c>
      <c r="E19" s="53"/>
    </row>
    <row r="20" spans="1:5" ht="21" customHeight="1">
      <c r="A20" s="42" t="str">
        <f t="shared" si="0"/>
        <v/>
      </c>
      <c r="B20" s="44" t="str">
        <f>IF(D20="","",IF(A20="","",ปก!$N$2&amp; "  "))</f>
        <v/>
      </c>
      <c r="C20" s="46" t="str">
        <f t="shared" si="1"/>
        <v/>
      </c>
      <c r="D20" s="106"/>
      <c r="E20" s="53"/>
    </row>
    <row r="21" spans="1:5" ht="21" customHeight="1">
      <c r="A21" s="42" t="str">
        <f t="shared" si="0"/>
        <v/>
      </c>
      <c r="B21" s="44" t="str">
        <f>IF(D21="","",IF(A21="","",ปก!$N$2&amp; "  "))</f>
        <v/>
      </c>
      <c r="C21" s="46" t="str">
        <f t="shared" si="1"/>
        <v/>
      </c>
      <c r="D21" s="106"/>
      <c r="E21" s="53"/>
    </row>
    <row r="22" spans="1:5" ht="21" customHeight="1">
      <c r="A22" s="42" t="str">
        <f t="shared" si="0"/>
        <v/>
      </c>
      <c r="B22" s="44" t="str">
        <f>IF(D22="","",IF(A22="","",ปก!$N$2&amp; "  "))</f>
        <v/>
      </c>
      <c r="C22" s="46" t="str">
        <f t="shared" si="1"/>
        <v/>
      </c>
      <c r="D22" s="106"/>
      <c r="E22" s="53"/>
    </row>
    <row r="23" spans="1:5" ht="21" customHeight="1">
      <c r="A23" s="42" t="str">
        <f t="shared" si="0"/>
        <v/>
      </c>
      <c r="B23" s="44" t="str">
        <f>IF(D23="","",IF(A23="","",ปก!$N$2&amp; "  "))</f>
        <v/>
      </c>
      <c r="C23" s="46" t="str">
        <f t="shared" si="1"/>
        <v/>
      </c>
      <c r="D23" s="106"/>
      <c r="E23" s="53"/>
    </row>
    <row r="24" spans="1:5" ht="21" customHeight="1">
      <c r="A24" s="42" t="str">
        <f t="shared" si="0"/>
        <v/>
      </c>
      <c r="B24" s="44" t="str">
        <f>IF(D24="","",IF(A24="","",ปก!$N$2&amp; "  "))</f>
        <v/>
      </c>
      <c r="C24" s="46" t="str">
        <f t="shared" si="1"/>
        <v/>
      </c>
      <c r="D24" s="106"/>
      <c r="E24" s="53"/>
    </row>
    <row r="25" spans="1:5" ht="21" customHeight="1">
      <c r="A25" s="42" t="str">
        <f t="shared" si="0"/>
        <v/>
      </c>
      <c r="B25" s="44" t="str">
        <f>IF(D25="","",IF(A25="","",ปก!$N$2&amp; "  "))</f>
        <v/>
      </c>
      <c r="C25" s="46" t="str">
        <f t="shared" si="1"/>
        <v/>
      </c>
      <c r="D25" s="5"/>
      <c r="E25" s="53"/>
    </row>
    <row r="26" spans="1:5" ht="21" customHeight="1">
      <c r="A26" s="42" t="str">
        <f t="shared" si="0"/>
        <v/>
      </c>
      <c r="B26" s="44" t="str">
        <f>IF(D26="","",IF(A26="","",ปก!$N$2&amp; "  "))</f>
        <v/>
      </c>
      <c r="C26" s="46" t="str">
        <f>IF(D26="","",IF(A25="","",A25+1))</f>
        <v/>
      </c>
      <c r="D26" s="5"/>
      <c r="E26" s="53"/>
    </row>
    <row r="27" spans="1:5" ht="21" customHeight="1">
      <c r="A27" s="42" t="str">
        <f t="shared" si="0"/>
        <v/>
      </c>
      <c r="B27" s="44" t="str">
        <f>IF(D27="","",IF(A27="","",ปก!$N$2&amp; "  "))</f>
        <v/>
      </c>
      <c r="C27" s="46" t="str">
        <f t="shared" si="1"/>
        <v/>
      </c>
      <c r="D27" s="6"/>
      <c r="E27" s="53"/>
    </row>
    <row r="28" spans="1:5" ht="21" customHeight="1">
      <c r="A28" s="42" t="str">
        <f t="shared" si="0"/>
        <v/>
      </c>
      <c r="B28" s="44" t="str">
        <f>IF(D28="","",IF(A28="","",ปก!$N$2&amp; "  "))</f>
        <v/>
      </c>
      <c r="C28" s="46" t="str">
        <f t="shared" si="1"/>
        <v/>
      </c>
      <c r="D28" s="6"/>
      <c r="E28" s="53"/>
    </row>
    <row r="29" spans="1:5" ht="21" customHeight="1" thickBot="1">
      <c r="A29" s="43" t="str">
        <f t="shared" si="0"/>
        <v/>
      </c>
      <c r="B29" s="45" t="str">
        <f>IF(D29="","",IF(A29="","",ปก!$N$2&amp; "  "))</f>
        <v/>
      </c>
      <c r="C29" s="47" t="str">
        <f t="shared" si="1"/>
        <v/>
      </c>
      <c r="D29" s="31"/>
      <c r="E29" s="54"/>
    </row>
    <row r="30" spans="1:5" ht="25.2" thickBot="1"/>
    <row r="31" spans="1:5">
      <c r="A31" s="32"/>
      <c r="B31" s="33"/>
      <c r="C31" s="34" t="s">
        <v>23</v>
      </c>
      <c r="D31" s="35"/>
      <c r="E31" s="36" t="s">
        <v>163</v>
      </c>
    </row>
    <row r="32" spans="1:5">
      <c r="A32" s="37"/>
      <c r="D32" s="88" t="str">
        <f>IF(ปก!H10="","","( " &amp; ปก!H10 &amp; " )")</f>
        <v>( นางสาววาสนา บุญเพ็ญ )</v>
      </c>
      <c r="E32" s="38"/>
    </row>
    <row r="33" spans="1:5" ht="12" customHeight="1">
      <c r="A33" s="37"/>
      <c r="E33" s="38"/>
    </row>
    <row r="34" spans="1:5">
      <c r="A34" s="37"/>
      <c r="C34" s="26" t="s">
        <v>23</v>
      </c>
      <c r="D34" s="25"/>
      <c r="E34" s="38" t="s">
        <v>163</v>
      </c>
    </row>
    <row r="35" spans="1:5" ht="25.2" thickBot="1">
      <c r="A35" s="39"/>
      <c r="B35" s="40"/>
      <c r="C35" s="40"/>
      <c r="D35" s="27" t="str">
        <f>IF(ปก!H11="","","( " &amp; ปก!H11 &amp; " )")</f>
        <v>( นางสาวพักตร์พิมล บุราณเดช )</v>
      </c>
      <c r="E35" s="41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13" zoomScaleNormal="100" workbookViewId="0">
      <selection activeCell="W20" sqref="W20:AB20"/>
    </sheetView>
  </sheetViews>
  <sheetFormatPr defaultColWidth="9.109375" defaultRowHeight="21"/>
  <cols>
    <col min="1" max="1" width="4.44140625" style="149" customWidth="1"/>
    <col min="2" max="8" width="3.33203125" style="149" customWidth="1"/>
    <col min="9" max="24" width="3" style="149" customWidth="1"/>
    <col min="25" max="25" width="3.44140625" style="149" customWidth="1"/>
    <col min="26" max="27" width="3.33203125" style="149" customWidth="1"/>
    <col min="28" max="28" width="3.44140625" style="149" customWidth="1"/>
    <col min="29" max="30" width="3.6640625" style="149" customWidth="1"/>
    <col min="31" max="31" width="4" style="110" customWidth="1"/>
    <col min="32" max="16384" width="9.109375" style="110"/>
  </cols>
  <sheetData>
    <row r="1" spans="1:31">
      <c r="A1" s="261" t="s">
        <v>468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5" t="str">
        <f>IF(ปก!E8="","",(ปก!I8))</f>
        <v/>
      </c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57" t="s">
        <v>164</v>
      </c>
      <c r="AA1" s="257"/>
      <c r="AB1" s="257"/>
      <c r="AC1" s="257"/>
      <c r="AD1" s="258" t="str">
        <f>ปก!N7</f>
        <v>2</v>
      </c>
      <c r="AE1" s="258"/>
    </row>
    <row r="2" spans="1:31" ht="21.6" thickBot="1">
      <c r="A2" s="260" t="s">
        <v>22</v>
      </c>
      <c r="B2" s="260"/>
      <c r="C2" s="260"/>
      <c r="D2" s="262" t="str">
        <f>ปก!H10</f>
        <v>นางสาววาสนา บุญเพ็ญ</v>
      </c>
      <c r="E2" s="262"/>
      <c r="F2" s="262"/>
      <c r="G2" s="262"/>
      <c r="H2" s="262"/>
      <c r="I2" s="262"/>
      <c r="J2" s="262"/>
      <c r="K2" s="262"/>
      <c r="L2" s="262"/>
      <c r="M2" s="262" t="str">
        <f>IF(ปก!H11="","",(ปก!H11))</f>
        <v>นางสาวพักตร์พิมล บุราณเดช</v>
      </c>
      <c r="N2" s="262"/>
      <c r="O2" s="262"/>
      <c r="P2" s="262"/>
      <c r="Q2" s="262"/>
      <c r="R2" s="262"/>
      <c r="S2" s="262"/>
      <c r="T2" s="262"/>
      <c r="U2" s="262" t="str">
        <f>ปก!F9</f>
        <v>ชั้นมัธยมศึกษาปีที่ 3</v>
      </c>
      <c r="V2" s="262"/>
      <c r="W2" s="262"/>
      <c r="X2" s="262"/>
      <c r="Y2" s="262"/>
      <c r="Z2" s="262"/>
      <c r="AA2" s="262"/>
      <c r="AB2" s="262"/>
      <c r="AC2" s="262"/>
      <c r="AD2" s="262"/>
      <c r="AE2" s="262"/>
    </row>
    <row r="3" spans="1:31" ht="21.6" thickBot="1">
      <c r="A3" s="266" t="s">
        <v>1</v>
      </c>
      <c r="B3" s="253" t="s">
        <v>438</v>
      </c>
      <c r="C3" s="254"/>
      <c r="D3" s="254"/>
      <c r="E3" s="254"/>
      <c r="F3" s="254"/>
      <c r="G3" s="254"/>
      <c r="H3" s="254"/>
      <c r="I3" s="255"/>
      <c r="J3" s="250" t="s">
        <v>450</v>
      </c>
      <c r="K3" s="251"/>
      <c r="L3" s="251"/>
      <c r="M3" s="251"/>
      <c r="N3" s="251"/>
      <c r="O3" s="251"/>
      <c r="P3" s="250" t="s">
        <v>462</v>
      </c>
      <c r="Q3" s="251"/>
      <c r="R3" s="251"/>
      <c r="S3" s="251"/>
      <c r="T3" s="252"/>
      <c r="U3" s="253" t="s">
        <v>463</v>
      </c>
      <c r="V3" s="254"/>
      <c r="W3" s="254"/>
      <c r="X3" s="254"/>
      <c r="Y3" s="254"/>
      <c r="Z3" s="254"/>
      <c r="AA3" s="254"/>
      <c r="AB3" s="254"/>
      <c r="AC3" s="254"/>
      <c r="AD3" s="255"/>
      <c r="AE3" s="111"/>
    </row>
    <row r="4" spans="1:31" ht="144" customHeight="1" thickBot="1">
      <c r="A4" s="267"/>
      <c r="B4" s="112" t="s">
        <v>439</v>
      </c>
      <c r="C4" s="113" t="s">
        <v>440</v>
      </c>
      <c r="D4" s="113" t="s">
        <v>441</v>
      </c>
      <c r="E4" s="113" t="s">
        <v>442</v>
      </c>
      <c r="F4" s="113" t="s">
        <v>443</v>
      </c>
      <c r="G4" s="113" t="s">
        <v>444</v>
      </c>
      <c r="H4" s="114" t="s">
        <v>445</v>
      </c>
      <c r="I4" s="115" t="s">
        <v>432</v>
      </c>
      <c r="J4" s="116" t="s">
        <v>446</v>
      </c>
      <c r="K4" s="117" t="s">
        <v>447</v>
      </c>
      <c r="L4" s="118" t="s">
        <v>448</v>
      </c>
      <c r="M4" s="117" t="s">
        <v>449</v>
      </c>
      <c r="N4" s="119" t="s">
        <v>445</v>
      </c>
      <c r="O4" s="120" t="s">
        <v>432</v>
      </c>
      <c r="P4" s="121" t="s">
        <v>451</v>
      </c>
      <c r="Q4" s="122" t="s">
        <v>452</v>
      </c>
      <c r="R4" s="123" t="s">
        <v>453</v>
      </c>
      <c r="S4" s="124" t="s">
        <v>445</v>
      </c>
      <c r="T4" s="125" t="s">
        <v>432</v>
      </c>
      <c r="U4" s="112" t="s">
        <v>454</v>
      </c>
      <c r="V4" s="113" t="s">
        <v>455</v>
      </c>
      <c r="W4" s="113" t="s">
        <v>456</v>
      </c>
      <c r="X4" s="113" t="s">
        <v>457</v>
      </c>
      <c r="Y4" s="113" t="s">
        <v>458</v>
      </c>
      <c r="Z4" s="113" t="s">
        <v>459</v>
      </c>
      <c r="AA4" s="113" t="s">
        <v>460</v>
      </c>
      <c r="AB4" s="113" t="s">
        <v>461</v>
      </c>
      <c r="AC4" s="114" t="s">
        <v>445</v>
      </c>
      <c r="AD4" s="125" t="s">
        <v>432</v>
      </c>
      <c r="AE4" s="126"/>
    </row>
    <row r="5" spans="1:31" ht="21.6" thickBot="1">
      <c r="A5" s="268"/>
      <c r="B5" s="108">
        <v>3</v>
      </c>
      <c r="C5" s="107">
        <v>3</v>
      </c>
      <c r="D5" s="256">
        <v>3</v>
      </c>
      <c r="E5" s="256"/>
      <c r="F5" s="256">
        <v>3</v>
      </c>
      <c r="G5" s="256"/>
      <c r="H5" s="127">
        <v>-2</v>
      </c>
      <c r="I5" s="128">
        <v>10</v>
      </c>
      <c r="J5" s="263">
        <v>3</v>
      </c>
      <c r="K5" s="256"/>
      <c r="L5" s="256">
        <v>3</v>
      </c>
      <c r="M5" s="256"/>
      <c r="N5" s="127" t="s">
        <v>464</v>
      </c>
      <c r="O5" s="128" t="s">
        <v>466</v>
      </c>
      <c r="P5" s="264" t="s">
        <v>467</v>
      </c>
      <c r="Q5" s="259"/>
      <c r="R5" s="259"/>
      <c r="S5" s="129" t="s">
        <v>465</v>
      </c>
      <c r="T5" s="130" t="s">
        <v>466</v>
      </c>
      <c r="U5" s="264" t="s">
        <v>467</v>
      </c>
      <c r="V5" s="259"/>
      <c r="W5" s="259" t="s">
        <v>467</v>
      </c>
      <c r="X5" s="259"/>
      <c r="Y5" s="259"/>
      <c r="Z5" s="259"/>
      <c r="AA5" s="259"/>
      <c r="AB5" s="259"/>
      <c r="AC5" s="129" t="s">
        <v>464</v>
      </c>
      <c r="AD5" s="130" t="s">
        <v>466</v>
      </c>
      <c r="AE5" s="126"/>
    </row>
    <row r="6" spans="1:31">
      <c r="A6" s="131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271">
        <v>3</v>
      </c>
      <c r="E6" s="271"/>
      <c r="F6" s="271">
        <v>3</v>
      </c>
      <c r="G6" s="272"/>
      <c r="H6" s="132">
        <f>IF($A6="","",$H5)</f>
        <v>-2</v>
      </c>
      <c r="I6" s="133">
        <f>IF($A6="","",(SUM(B6,C6,D6,F6)-2))</f>
        <v>10</v>
      </c>
      <c r="J6" s="274">
        <v>3</v>
      </c>
      <c r="K6" s="271"/>
      <c r="L6" s="271">
        <v>3</v>
      </c>
      <c r="M6" s="271"/>
      <c r="N6" s="134" t="str">
        <f>IF($A6="","",$N5)</f>
        <v>+4</v>
      </c>
      <c r="O6" s="135">
        <f>IF($A6="","",(SUM(J6,L6)+4))</f>
        <v>10</v>
      </c>
      <c r="P6" s="275">
        <v>3</v>
      </c>
      <c r="Q6" s="276"/>
      <c r="R6" s="276"/>
      <c r="S6" s="136" t="str">
        <f>IF($A6="","",$S5)</f>
        <v>+7</v>
      </c>
      <c r="T6" s="137">
        <f>IF($A6="","",(P6+7))</f>
        <v>10</v>
      </c>
      <c r="U6" s="275">
        <v>3</v>
      </c>
      <c r="V6" s="276"/>
      <c r="W6" s="276">
        <v>3</v>
      </c>
      <c r="X6" s="276"/>
      <c r="Y6" s="276"/>
      <c r="Z6" s="276"/>
      <c r="AA6" s="276"/>
      <c r="AB6" s="276"/>
      <c r="AC6" s="136" t="str">
        <f>IF($A6="","",$AC5)</f>
        <v>+4</v>
      </c>
      <c r="AD6" s="137">
        <f>IF($A6="","",(SUM(U6,W6)+4))</f>
        <v>10</v>
      </c>
      <c r="AE6" s="126"/>
    </row>
    <row r="7" spans="1:31">
      <c r="A7" s="138" t="str">
        <f>IF(รายชื่อสมาชิก!A6="","",รายชื่อสมาชิก!A6&amp; "  " )</f>
        <v xml:space="preserve">2  </v>
      </c>
      <c r="B7" s="95">
        <v>3</v>
      </c>
      <c r="C7" s="96">
        <v>3</v>
      </c>
      <c r="D7" s="269">
        <v>3</v>
      </c>
      <c r="E7" s="269"/>
      <c r="F7" s="269">
        <v>3</v>
      </c>
      <c r="G7" s="270"/>
      <c r="H7" s="139">
        <f t="shared" ref="H7" si="0">IF($A7="","",$H6)</f>
        <v>-2</v>
      </c>
      <c r="I7" s="140">
        <f t="shared" ref="I7:I28" si="1">IF($A7="","",(SUM(B7,C7,D7,F7)-2))</f>
        <v>10</v>
      </c>
      <c r="J7" s="273">
        <v>3</v>
      </c>
      <c r="K7" s="269"/>
      <c r="L7" s="269">
        <v>3</v>
      </c>
      <c r="M7" s="269"/>
      <c r="N7" s="134" t="str">
        <f t="shared" ref="N7:N28" si="2">IF($A7="","",$N6)</f>
        <v>+4</v>
      </c>
      <c r="O7" s="135">
        <f t="shared" ref="O7:O28" si="3">IF($A7="","",(SUM(J7,L7)+4))</f>
        <v>10</v>
      </c>
      <c r="P7" s="277">
        <v>3</v>
      </c>
      <c r="Q7" s="269"/>
      <c r="R7" s="269"/>
      <c r="S7" s="136" t="str">
        <f t="shared" ref="S7:S28" si="4">IF($A7="","",$S6)</f>
        <v>+7</v>
      </c>
      <c r="T7" s="137">
        <f t="shared" ref="T7:T28" si="5">IF($A7="","",(P7+7))</f>
        <v>10</v>
      </c>
      <c r="U7" s="277">
        <v>3</v>
      </c>
      <c r="V7" s="269"/>
      <c r="W7" s="269">
        <v>3</v>
      </c>
      <c r="X7" s="269"/>
      <c r="Y7" s="269"/>
      <c r="Z7" s="269"/>
      <c r="AA7" s="269"/>
      <c r="AB7" s="269"/>
      <c r="AC7" s="136" t="str">
        <f t="shared" ref="AC7:AC28" si="6">IF($A7="","",$AC6)</f>
        <v>+4</v>
      </c>
      <c r="AD7" s="137">
        <f t="shared" ref="AD7:AD28" si="7">IF($A7="","",(SUM(U7,W7)+4))</f>
        <v>10</v>
      </c>
      <c r="AE7" s="126"/>
    </row>
    <row r="8" spans="1:31">
      <c r="A8" s="138" t="str">
        <f>IF(รายชื่อสมาชิก!A7="","",รายชื่อสมาชิก!A7&amp; "  " )</f>
        <v xml:space="preserve">3  </v>
      </c>
      <c r="B8" s="95">
        <v>3</v>
      </c>
      <c r="C8" s="96">
        <v>3</v>
      </c>
      <c r="D8" s="269">
        <v>3</v>
      </c>
      <c r="E8" s="269"/>
      <c r="F8" s="269">
        <v>3</v>
      </c>
      <c r="G8" s="270"/>
      <c r="H8" s="139">
        <f t="shared" ref="H8:H28" si="8">IF($A8="","",$H7)</f>
        <v>-2</v>
      </c>
      <c r="I8" s="140">
        <f t="shared" si="1"/>
        <v>10</v>
      </c>
      <c r="J8" s="273">
        <v>3</v>
      </c>
      <c r="K8" s="269"/>
      <c r="L8" s="269">
        <v>3</v>
      </c>
      <c r="M8" s="269"/>
      <c r="N8" s="134" t="str">
        <f t="shared" si="2"/>
        <v>+4</v>
      </c>
      <c r="O8" s="135">
        <f t="shared" si="3"/>
        <v>10</v>
      </c>
      <c r="P8" s="277">
        <v>3</v>
      </c>
      <c r="Q8" s="269"/>
      <c r="R8" s="269"/>
      <c r="S8" s="136" t="str">
        <f t="shared" si="4"/>
        <v>+7</v>
      </c>
      <c r="T8" s="137">
        <f t="shared" si="5"/>
        <v>10</v>
      </c>
      <c r="U8" s="277">
        <v>3</v>
      </c>
      <c r="V8" s="269"/>
      <c r="W8" s="269">
        <v>3</v>
      </c>
      <c r="X8" s="269"/>
      <c r="Y8" s="269"/>
      <c r="Z8" s="269"/>
      <c r="AA8" s="269"/>
      <c r="AB8" s="269"/>
      <c r="AC8" s="136" t="str">
        <f t="shared" si="6"/>
        <v>+4</v>
      </c>
      <c r="AD8" s="137">
        <f t="shared" si="7"/>
        <v>10</v>
      </c>
      <c r="AE8" s="126"/>
    </row>
    <row r="9" spans="1:31">
      <c r="A9" s="138" t="str">
        <f>IF(รายชื่อสมาชิก!A8="","",รายชื่อสมาชิก!A8&amp; "  " )</f>
        <v xml:space="preserve">4  </v>
      </c>
      <c r="B9" s="95">
        <v>3</v>
      </c>
      <c r="C9" s="96">
        <v>3</v>
      </c>
      <c r="D9" s="269">
        <v>3</v>
      </c>
      <c r="E9" s="269"/>
      <c r="F9" s="269">
        <v>3</v>
      </c>
      <c r="G9" s="270"/>
      <c r="H9" s="139">
        <f t="shared" si="8"/>
        <v>-2</v>
      </c>
      <c r="I9" s="140">
        <f t="shared" si="1"/>
        <v>10</v>
      </c>
      <c r="J9" s="273">
        <v>3</v>
      </c>
      <c r="K9" s="269"/>
      <c r="L9" s="269">
        <v>3</v>
      </c>
      <c r="M9" s="269"/>
      <c r="N9" s="134" t="str">
        <f t="shared" si="2"/>
        <v>+4</v>
      </c>
      <c r="O9" s="135">
        <f t="shared" si="3"/>
        <v>10</v>
      </c>
      <c r="P9" s="277">
        <v>3</v>
      </c>
      <c r="Q9" s="269"/>
      <c r="R9" s="269"/>
      <c r="S9" s="136" t="str">
        <f t="shared" si="4"/>
        <v>+7</v>
      </c>
      <c r="T9" s="137">
        <f t="shared" si="5"/>
        <v>10</v>
      </c>
      <c r="U9" s="277">
        <v>3</v>
      </c>
      <c r="V9" s="269"/>
      <c r="W9" s="269">
        <v>3</v>
      </c>
      <c r="X9" s="269"/>
      <c r="Y9" s="269"/>
      <c r="Z9" s="269"/>
      <c r="AA9" s="269"/>
      <c r="AB9" s="269"/>
      <c r="AC9" s="136" t="str">
        <f t="shared" si="6"/>
        <v>+4</v>
      </c>
      <c r="AD9" s="137">
        <f t="shared" si="7"/>
        <v>10</v>
      </c>
      <c r="AE9" s="126"/>
    </row>
    <row r="10" spans="1:31">
      <c r="A10" s="138" t="str">
        <f>IF(รายชื่อสมาชิก!A9="","",รายชื่อสมาชิก!A9&amp; "  " )</f>
        <v xml:space="preserve">5  </v>
      </c>
      <c r="B10" s="95">
        <v>3</v>
      </c>
      <c r="C10" s="96">
        <v>3</v>
      </c>
      <c r="D10" s="269">
        <v>3</v>
      </c>
      <c r="E10" s="269"/>
      <c r="F10" s="269">
        <v>3</v>
      </c>
      <c r="G10" s="270"/>
      <c r="H10" s="139">
        <f t="shared" si="8"/>
        <v>-2</v>
      </c>
      <c r="I10" s="140">
        <f t="shared" si="1"/>
        <v>10</v>
      </c>
      <c r="J10" s="273">
        <v>3</v>
      </c>
      <c r="K10" s="269"/>
      <c r="L10" s="269">
        <v>3</v>
      </c>
      <c r="M10" s="269"/>
      <c r="N10" s="134" t="str">
        <f t="shared" si="2"/>
        <v>+4</v>
      </c>
      <c r="O10" s="135">
        <f t="shared" si="3"/>
        <v>10</v>
      </c>
      <c r="P10" s="277">
        <v>3</v>
      </c>
      <c r="Q10" s="269"/>
      <c r="R10" s="269"/>
      <c r="S10" s="136" t="str">
        <f t="shared" si="4"/>
        <v>+7</v>
      </c>
      <c r="T10" s="137">
        <f t="shared" si="5"/>
        <v>10</v>
      </c>
      <c r="U10" s="277">
        <v>3</v>
      </c>
      <c r="V10" s="269"/>
      <c r="W10" s="269">
        <v>3</v>
      </c>
      <c r="X10" s="269"/>
      <c r="Y10" s="269"/>
      <c r="Z10" s="269"/>
      <c r="AA10" s="269"/>
      <c r="AB10" s="269"/>
      <c r="AC10" s="136" t="str">
        <f t="shared" si="6"/>
        <v>+4</v>
      </c>
      <c r="AD10" s="137">
        <f t="shared" si="7"/>
        <v>10</v>
      </c>
      <c r="AE10" s="126"/>
    </row>
    <row r="11" spans="1:31">
      <c r="A11" s="138" t="str">
        <f>IF(รายชื่อสมาชิก!A10="","",รายชื่อสมาชิก!A10&amp; "  " )</f>
        <v xml:space="preserve">6  </v>
      </c>
      <c r="B11" s="95">
        <v>3</v>
      </c>
      <c r="C11" s="96">
        <v>3</v>
      </c>
      <c r="D11" s="269">
        <v>3</v>
      </c>
      <c r="E11" s="269"/>
      <c r="F11" s="269">
        <v>3</v>
      </c>
      <c r="G11" s="270"/>
      <c r="H11" s="139">
        <f t="shared" si="8"/>
        <v>-2</v>
      </c>
      <c r="I11" s="140">
        <f t="shared" si="1"/>
        <v>10</v>
      </c>
      <c r="J11" s="273">
        <v>3</v>
      </c>
      <c r="K11" s="269"/>
      <c r="L11" s="269">
        <v>3</v>
      </c>
      <c r="M11" s="269"/>
      <c r="N11" s="134" t="str">
        <f t="shared" si="2"/>
        <v>+4</v>
      </c>
      <c r="O11" s="135">
        <f t="shared" si="3"/>
        <v>10</v>
      </c>
      <c r="P11" s="277">
        <v>3</v>
      </c>
      <c r="Q11" s="269"/>
      <c r="R11" s="269"/>
      <c r="S11" s="136" t="str">
        <f t="shared" si="4"/>
        <v>+7</v>
      </c>
      <c r="T11" s="137">
        <f t="shared" si="5"/>
        <v>10</v>
      </c>
      <c r="U11" s="277">
        <v>3</v>
      </c>
      <c r="V11" s="269"/>
      <c r="W11" s="269">
        <v>3</v>
      </c>
      <c r="X11" s="269"/>
      <c r="Y11" s="269"/>
      <c r="Z11" s="269"/>
      <c r="AA11" s="269"/>
      <c r="AB11" s="269"/>
      <c r="AC11" s="136" t="str">
        <f t="shared" si="6"/>
        <v>+4</v>
      </c>
      <c r="AD11" s="137">
        <f t="shared" si="7"/>
        <v>10</v>
      </c>
      <c r="AE11" s="126"/>
    </row>
    <row r="12" spans="1:31">
      <c r="A12" s="138" t="str">
        <f>IF(รายชื่อสมาชิก!A11="","",รายชื่อสมาชิก!A11&amp; "  " )</f>
        <v xml:space="preserve">7  </v>
      </c>
      <c r="B12" s="95">
        <v>3</v>
      </c>
      <c r="C12" s="96">
        <v>3</v>
      </c>
      <c r="D12" s="269">
        <v>3</v>
      </c>
      <c r="E12" s="269"/>
      <c r="F12" s="269">
        <v>3</v>
      </c>
      <c r="G12" s="270"/>
      <c r="H12" s="139">
        <f t="shared" si="8"/>
        <v>-2</v>
      </c>
      <c r="I12" s="140">
        <f t="shared" si="1"/>
        <v>10</v>
      </c>
      <c r="J12" s="273">
        <v>3</v>
      </c>
      <c r="K12" s="269"/>
      <c r="L12" s="269">
        <v>3</v>
      </c>
      <c r="M12" s="269"/>
      <c r="N12" s="134" t="str">
        <f t="shared" si="2"/>
        <v>+4</v>
      </c>
      <c r="O12" s="135">
        <f t="shared" si="3"/>
        <v>10</v>
      </c>
      <c r="P12" s="277">
        <v>3</v>
      </c>
      <c r="Q12" s="269"/>
      <c r="R12" s="269"/>
      <c r="S12" s="136" t="str">
        <f t="shared" si="4"/>
        <v>+7</v>
      </c>
      <c r="T12" s="137">
        <f t="shared" si="5"/>
        <v>10</v>
      </c>
      <c r="U12" s="277">
        <v>3</v>
      </c>
      <c r="V12" s="269"/>
      <c r="W12" s="269">
        <v>3</v>
      </c>
      <c r="X12" s="269"/>
      <c r="Y12" s="269"/>
      <c r="Z12" s="269"/>
      <c r="AA12" s="269"/>
      <c r="AB12" s="269"/>
      <c r="AC12" s="136" t="str">
        <f t="shared" si="6"/>
        <v>+4</v>
      </c>
      <c r="AD12" s="137">
        <f t="shared" si="7"/>
        <v>10</v>
      </c>
      <c r="AE12" s="126"/>
    </row>
    <row r="13" spans="1:31">
      <c r="A13" s="138" t="str">
        <f>IF(รายชื่อสมาชิก!A12="","",รายชื่อสมาชิก!A12&amp; "  " )</f>
        <v xml:space="preserve">8  </v>
      </c>
      <c r="B13" s="95">
        <v>3</v>
      </c>
      <c r="C13" s="96">
        <v>3</v>
      </c>
      <c r="D13" s="269">
        <v>3</v>
      </c>
      <c r="E13" s="269"/>
      <c r="F13" s="269">
        <v>3</v>
      </c>
      <c r="G13" s="270"/>
      <c r="H13" s="139">
        <f t="shared" si="8"/>
        <v>-2</v>
      </c>
      <c r="I13" s="140">
        <f t="shared" si="1"/>
        <v>10</v>
      </c>
      <c r="J13" s="273">
        <v>3</v>
      </c>
      <c r="K13" s="269"/>
      <c r="L13" s="269">
        <v>3</v>
      </c>
      <c r="M13" s="269"/>
      <c r="N13" s="134" t="str">
        <f t="shared" si="2"/>
        <v>+4</v>
      </c>
      <c r="O13" s="135">
        <f t="shared" si="3"/>
        <v>10</v>
      </c>
      <c r="P13" s="277">
        <v>3</v>
      </c>
      <c r="Q13" s="269"/>
      <c r="R13" s="269"/>
      <c r="S13" s="136" t="str">
        <f t="shared" si="4"/>
        <v>+7</v>
      </c>
      <c r="T13" s="137">
        <f t="shared" si="5"/>
        <v>10</v>
      </c>
      <c r="U13" s="277">
        <v>3</v>
      </c>
      <c r="V13" s="269"/>
      <c r="W13" s="269">
        <v>3</v>
      </c>
      <c r="X13" s="269"/>
      <c r="Y13" s="269"/>
      <c r="Z13" s="269"/>
      <c r="AA13" s="269"/>
      <c r="AB13" s="269"/>
      <c r="AC13" s="136" t="str">
        <f t="shared" si="6"/>
        <v>+4</v>
      </c>
      <c r="AD13" s="137">
        <f t="shared" si="7"/>
        <v>10</v>
      </c>
      <c r="AE13" s="126"/>
    </row>
    <row r="14" spans="1:31" ht="21.6" thickBot="1">
      <c r="A14" s="141" t="str">
        <f>IF(รายชื่อสมาชิก!A13="","",รายชื่อสมาชิก!A13&amp; "  " )</f>
        <v xml:space="preserve">9  </v>
      </c>
      <c r="B14" s="95">
        <v>3</v>
      </c>
      <c r="C14" s="96">
        <v>3</v>
      </c>
      <c r="D14" s="269">
        <v>3</v>
      </c>
      <c r="E14" s="269"/>
      <c r="F14" s="269">
        <v>3</v>
      </c>
      <c r="G14" s="270"/>
      <c r="H14" s="139">
        <f t="shared" si="8"/>
        <v>-2</v>
      </c>
      <c r="I14" s="140">
        <f t="shared" si="1"/>
        <v>10</v>
      </c>
      <c r="J14" s="273">
        <v>3</v>
      </c>
      <c r="K14" s="269"/>
      <c r="L14" s="269">
        <v>3</v>
      </c>
      <c r="M14" s="269"/>
      <c r="N14" s="134" t="str">
        <f t="shared" si="2"/>
        <v>+4</v>
      </c>
      <c r="O14" s="135">
        <f t="shared" si="3"/>
        <v>10</v>
      </c>
      <c r="P14" s="277">
        <v>3</v>
      </c>
      <c r="Q14" s="269"/>
      <c r="R14" s="269"/>
      <c r="S14" s="136" t="str">
        <f t="shared" si="4"/>
        <v>+7</v>
      </c>
      <c r="T14" s="137">
        <f t="shared" si="5"/>
        <v>10</v>
      </c>
      <c r="U14" s="277">
        <v>3</v>
      </c>
      <c r="V14" s="269"/>
      <c r="W14" s="269">
        <v>3</v>
      </c>
      <c r="X14" s="269"/>
      <c r="Y14" s="269"/>
      <c r="Z14" s="269"/>
      <c r="AA14" s="269"/>
      <c r="AB14" s="269"/>
      <c r="AC14" s="136" t="str">
        <f t="shared" si="6"/>
        <v>+4</v>
      </c>
      <c r="AD14" s="137">
        <f t="shared" si="7"/>
        <v>10</v>
      </c>
      <c r="AE14" s="126"/>
    </row>
    <row r="15" spans="1:31">
      <c r="A15" s="131" t="str">
        <f>IF(รายชื่อสมาชิก!A14="","",รายชื่อสมาชิก!A14&amp; "  " )</f>
        <v xml:space="preserve">10  </v>
      </c>
      <c r="B15" s="95">
        <v>3</v>
      </c>
      <c r="C15" s="96">
        <v>3</v>
      </c>
      <c r="D15" s="269">
        <v>3</v>
      </c>
      <c r="E15" s="269"/>
      <c r="F15" s="269">
        <v>3</v>
      </c>
      <c r="G15" s="270"/>
      <c r="H15" s="139">
        <f t="shared" si="8"/>
        <v>-2</v>
      </c>
      <c r="I15" s="140">
        <f t="shared" si="1"/>
        <v>10</v>
      </c>
      <c r="J15" s="273">
        <v>3</v>
      </c>
      <c r="K15" s="269"/>
      <c r="L15" s="269">
        <v>3</v>
      </c>
      <c r="M15" s="269"/>
      <c r="N15" s="134" t="str">
        <f t="shared" si="2"/>
        <v>+4</v>
      </c>
      <c r="O15" s="135">
        <f t="shared" si="3"/>
        <v>10</v>
      </c>
      <c r="P15" s="277">
        <v>3</v>
      </c>
      <c r="Q15" s="269"/>
      <c r="R15" s="269"/>
      <c r="S15" s="136" t="str">
        <f t="shared" si="4"/>
        <v>+7</v>
      </c>
      <c r="T15" s="137">
        <f t="shared" si="5"/>
        <v>10</v>
      </c>
      <c r="U15" s="277">
        <v>3</v>
      </c>
      <c r="V15" s="269"/>
      <c r="W15" s="269">
        <v>3</v>
      </c>
      <c r="X15" s="269"/>
      <c r="Y15" s="269"/>
      <c r="Z15" s="269"/>
      <c r="AA15" s="269"/>
      <c r="AB15" s="269"/>
      <c r="AC15" s="136" t="str">
        <f t="shared" si="6"/>
        <v>+4</v>
      </c>
      <c r="AD15" s="137">
        <f t="shared" si="7"/>
        <v>10</v>
      </c>
      <c r="AE15" s="126"/>
    </row>
    <row r="16" spans="1:31">
      <c r="A16" s="138" t="str">
        <f>IF(รายชื่อสมาชิก!A15="","",รายชื่อสมาชิก!A15&amp; "  " )</f>
        <v xml:space="preserve">11  </v>
      </c>
      <c r="B16" s="95">
        <v>3</v>
      </c>
      <c r="C16" s="96">
        <v>3</v>
      </c>
      <c r="D16" s="269">
        <v>3</v>
      </c>
      <c r="E16" s="269"/>
      <c r="F16" s="269">
        <v>3</v>
      </c>
      <c r="G16" s="270"/>
      <c r="H16" s="139">
        <f t="shared" si="8"/>
        <v>-2</v>
      </c>
      <c r="I16" s="140">
        <f t="shared" si="1"/>
        <v>10</v>
      </c>
      <c r="J16" s="273">
        <v>3</v>
      </c>
      <c r="K16" s="269"/>
      <c r="L16" s="269">
        <v>3</v>
      </c>
      <c r="M16" s="269"/>
      <c r="N16" s="134" t="str">
        <f t="shared" si="2"/>
        <v>+4</v>
      </c>
      <c r="O16" s="135">
        <f t="shared" si="3"/>
        <v>10</v>
      </c>
      <c r="P16" s="277">
        <v>3</v>
      </c>
      <c r="Q16" s="269"/>
      <c r="R16" s="269"/>
      <c r="S16" s="136" t="str">
        <f t="shared" si="4"/>
        <v>+7</v>
      </c>
      <c r="T16" s="137">
        <f t="shared" si="5"/>
        <v>10</v>
      </c>
      <c r="U16" s="277">
        <v>3</v>
      </c>
      <c r="V16" s="269"/>
      <c r="W16" s="269">
        <v>3</v>
      </c>
      <c r="X16" s="269"/>
      <c r="Y16" s="269"/>
      <c r="Z16" s="269"/>
      <c r="AA16" s="269"/>
      <c r="AB16" s="269"/>
      <c r="AC16" s="136" t="str">
        <f t="shared" si="6"/>
        <v>+4</v>
      </c>
      <c r="AD16" s="137">
        <f t="shared" si="7"/>
        <v>10</v>
      </c>
      <c r="AE16" s="126"/>
    </row>
    <row r="17" spans="1:31">
      <c r="A17" s="138" t="str">
        <f>IF(รายชื่อสมาชิก!A16="","",รายชื่อสมาชิก!A16&amp; "  " )</f>
        <v xml:space="preserve">12  </v>
      </c>
      <c r="B17" s="95">
        <v>3</v>
      </c>
      <c r="C17" s="96">
        <v>3</v>
      </c>
      <c r="D17" s="269">
        <v>3</v>
      </c>
      <c r="E17" s="269"/>
      <c r="F17" s="269">
        <v>3</v>
      </c>
      <c r="G17" s="270"/>
      <c r="H17" s="139">
        <f t="shared" si="8"/>
        <v>-2</v>
      </c>
      <c r="I17" s="140">
        <f t="shared" si="1"/>
        <v>10</v>
      </c>
      <c r="J17" s="273">
        <v>3</v>
      </c>
      <c r="K17" s="269"/>
      <c r="L17" s="269">
        <v>3</v>
      </c>
      <c r="M17" s="269"/>
      <c r="N17" s="134" t="str">
        <f t="shared" si="2"/>
        <v>+4</v>
      </c>
      <c r="O17" s="135">
        <f t="shared" si="3"/>
        <v>10</v>
      </c>
      <c r="P17" s="277">
        <v>3</v>
      </c>
      <c r="Q17" s="269"/>
      <c r="R17" s="269"/>
      <c r="S17" s="136" t="str">
        <f t="shared" si="4"/>
        <v>+7</v>
      </c>
      <c r="T17" s="137">
        <f t="shared" si="5"/>
        <v>10</v>
      </c>
      <c r="U17" s="277">
        <v>3</v>
      </c>
      <c r="V17" s="269"/>
      <c r="W17" s="269">
        <v>3</v>
      </c>
      <c r="X17" s="269"/>
      <c r="Y17" s="269"/>
      <c r="Z17" s="269"/>
      <c r="AA17" s="269"/>
      <c r="AB17" s="269"/>
      <c r="AC17" s="136" t="str">
        <f t="shared" si="6"/>
        <v>+4</v>
      </c>
      <c r="AD17" s="137">
        <f t="shared" si="7"/>
        <v>10</v>
      </c>
      <c r="AE17" s="126"/>
    </row>
    <row r="18" spans="1:31">
      <c r="A18" s="138" t="str">
        <f>IF(รายชื่อสมาชิก!A17="","",รายชื่อสมาชิก!A17&amp; "  " )</f>
        <v xml:space="preserve">13  </v>
      </c>
      <c r="B18" s="95">
        <v>3</v>
      </c>
      <c r="C18" s="96">
        <v>3</v>
      </c>
      <c r="D18" s="269">
        <v>3</v>
      </c>
      <c r="E18" s="269"/>
      <c r="F18" s="269">
        <v>3</v>
      </c>
      <c r="G18" s="270"/>
      <c r="H18" s="139">
        <f t="shared" si="8"/>
        <v>-2</v>
      </c>
      <c r="I18" s="140">
        <f t="shared" si="1"/>
        <v>10</v>
      </c>
      <c r="J18" s="273">
        <v>3</v>
      </c>
      <c r="K18" s="269"/>
      <c r="L18" s="269">
        <v>3</v>
      </c>
      <c r="M18" s="269"/>
      <c r="N18" s="134" t="str">
        <f t="shared" si="2"/>
        <v>+4</v>
      </c>
      <c r="O18" s="135">
        <f t="shared" si="3"/>
        <v>10</v>
      </c>
      <c r="P18" s="277">
        <v>3</v>
      </c>
      <c r="Q18" s="269"/>
      <c r="R18" s="269"/>
      <c r="S18" s="136" t="str">
        <f t="shared" si="4"/>
        <v>+7</v>
      </c>
      <c r="T18" s="137">
        <f t="shared" si="5"/>
        <v>10</v>
      </c>
      <c r="U18" s="277">
        <v>3</v>
      </c>
      <c r="V18" s="269"/>
      <c r="W18" s="269">
        <v>3</v>
      </c>
      <c r="X18" s="269"/>
      <c r="Y18" s="269"/>
      <c r="Z18" s="269"/>
      <c r="AA18" s="269"/>
      <c r="AB18" s="269"/>
      <c r="AC18" s="136" t="str">
        <f t="shared" si="6"/>
        <v>+4</v>
      </c>
      <c r="AD18" s="137">
        <f t="shared" si="7"/>
        <v>10</v>
      </c>
      <c r="AE18" s="126"/>
    </row>
    <row r="19" spans="1:31">
      <c r="A19" s="138" t="str">
        <f>IF(รายชื่อสมาชิก!A18="","",รายชื่อสมาชิก!A18&amp; "  " )</f>
        <v xml:space="preserve">14  </v>
      </c>
      <c r="B19" s="95">
        <v>3</v>
      </c>
      <c r="C19" s="96">
        <v>3</v>
      </c>
      <c r="D19" s="269">
        <v>3</v>
      </c>
      <c r="E19" s="269"/>
      <c r="F19" s="269">
        <v>3</v>
      </c>
      <c r="G19" s="270"/>
      <c r="H19" s="139">
        <f t="shared" si="8"/>
        <v>-2</v>
      </c>
      <c r="I19" s="140">
        <f t="shared" si="1"/>
        <v>10</v>
      </c>
      <c r="J19" s="273">
        <v>3</v>
      </c>
      <c r="K19" s="269"/>
      <c r="L19" s="269">
        <v>3</v>
      </c>
      <c r="M19" s="269"/>
      <c r="N19" s="134" t="str">
        <f t="shared" si="2"/>
        <v>+4</v>
      </c>
      <c r="O19" s="135">
        <f t="shared" si="3"/>
        <v>10</v>
      </c>
      <c r="P19" s="277">
        <v>3</v>
      </c>
      <c r="Q19" s="269"/>
      <c r="R19" s="269"/>
      <c r="S19" s="136" t="str">
        <f t="shared" si="4"/>
        <v>+7</v>
      </c>
      <c r="T19" s="137">
        <f t="shared" si="5"/>
        <v>10</v>
      </c>
      <c r="U19" s="277">
        <v>3</v>
      </c>
      <c r="V19" s="269"/>
      <c r="W19" s="269">
        <v>3</v>
      </c>
      <c r="X19" s="269"/>
      <c r="Y19" s="269"/>
      <c r="Z19" s="269"/>
      <c r="AA19" s="269"/>
      <c r="AB19" s="269"/>
      <c r="AC19" s="136" t="str">
        <f t="shared" si="6"/>
        <v>+4</v>
      </c>
      <c r="AD19" s="137">
        <f t="shared" si="7"/>
        <v>10</v>
      </c>
      <c r="AE19" s="126"/>
    </row>
    <row r="20" spans="1:31">
      <c r="A20" s="138" t="str">
        <f>IF(รายชื่อสมาชิก!A19="","",รายชื่อสมาชิก!A19&amp; "  " )</f>
        <v xml:space="preserve">15  </v>
      </c>
      <c r="B20" s="95">
        <v>3</v>
      </c>
      <c r="C20" s="96">
        <v>3</v>
      </c>
      <c r="D20" s="269">
        <v>3</v>
      </c>
      <c r="E20" s="269"/>
      <c r="F20" s="269">
        <v>3</v>
      </c>
      <c r="G20" s="270"/>
      <c r="H20" s="139">
        <f t="shared" si="8"/>
        <v>-2</v>
      </c>
      <c r="I20" s="140">
        <f t="shared" si="1"/>
        <v>10</v>
      </c>
      <c r="J20" s="273">
        <v>3</v>
      </c>
      <c r="K20" s="269"/>
      <c r="L20" s="269">
        <v>3</v>
      </c>
      <c r="M20" s="269"/>
      <c r="N20" s="134" t="str">
        <f t="shared" si="2"/>
        <v>+4</v>
      </c>
      <c r="O20" s="135">
        <f t="shared" si="3"/>
        <v>10</v>
      </c>
      <c r="P20" s="277">
        <v>3</v>
      </c>
      <c r="Q20" s="269"/>
      <c r="R20" s="269"/>
      <c r="S20" s="136" t="str">
        <f t="shared" si="4"/>
        <v>+7</v>
      </c>
      <c r="T20" s="137">
        <f t="shared" si="5"/>
        <v>10</v>
      </c>
      <c r="U20" s="277">
        <v>3</v>
      </c>
      <c r="V20" s="269"/>
      <c r="W20" s="269">
        <v>3</v>
      </c>
      <c r="X20" s="269"/>
      <c r="Y20" s="269"/>
      <c r="Z20" s="269"/>
      <c r="AA20" s="269"/>
      <c r="AB20" s="269"/>
      <c r="AC20" s="136" t="str">
        <f t="shared" si="6"/>
        <v>+4</v>
      </c>
      <c r="AD20" s="137">
        <f t="shared" si="7"/>
        <v>10</v>
      </c>
      <c r="AE20" s="126"/>
    </row>
    <row r="21" spans="1:31">
      <c r="A21" s="138" t="str">
        <f>IF(รายชื่อสมาชิก!A20="","",รายชื่อสมาชิก!A20&amp; "  " )</f>
        <v/>
      </c>
      <c r="B21" s="95"/>
      <c r="C21" s="96"/>
      <c r="D21" s="269"/>
      <c r="E21" s="269"/>
      <c r="F21" s="269"/>
      <c r="G21" s="270"/>
      <c r="H21" s="139" t="str">
        <f t="shared" si="8"/>
        <v/>
      </c>
      <c r="I21" s="140" t="str">
        <f t="shared" si="1"/>
        <v/>
      </c>
      <c r="J21" s="273"/>
      <c r="K21" s="269"/>
      <c r="L21" s="269"/>
      <c r="M21" s="269"/>
      <c r="N21" s="134" t="str">
        <f t="shared" si="2"/>
        <v/>
      </c>
      <c r="O21" s="135" t="str">
        <f t="shared" si="3"/>
        <v/>
      </c>
      <c r="P21" s="277"/>
      <c r="Q21" s="269"/>
      <c r="R21" s="269"/>
      <c r="S21" s="136" t="str">
        <f t="shared" si="4"/>
        <v/>
      </c>
      <c r="T21" s="137" t="str">
        <f t="shared" si="5"/>
        <v/>
      </c>
      <c r="U21" s="277"/>
      <c r="V21" s="269"/>
      <c r="W21" s="269"/>
      <c r="X21" s="269"/>
      <c r="Y21" s="269"/>
      <c r="Z21" s="269"/>
      <c r="AA21" s="269"/>
      <c r="AB21" s="269"/>
      <c r="AC21" s="136" t="str">
        <f t="shared" si="6"/>
        <v/>
      </c>
      <c r="AD21" s="137" t="str">
        <f t="shared" si="7"/>
        <v/>
      </c>
      <c r="AE21" s="126"/>
    </row>
    <row r="22" spans="1:31">
      <c r="A22" s="138" t="str">
        <f>IF(รายชื่อสมาชิก!A21="","",รายชื่อสมาชิก!A21&amp; "  " )</f>
        <v/>
      </c>
      <c r="B22" s="95"/>
      <c r="C22" s="96"/>
      <c r="D22" s="269"/>
      <c r="E22" s="269"/>
      <c r="F22" s="269"/>
      <c r="G22" s="270"/>
      <c r="H22" s="139" t="str">
        <f t="shared" si="8"/>
        <v/>
      </c>
      <c r="I22" s="140" t="str">
        <f t="shared" si="1"/>
        <v/>
      </c>
      <c r="J22" s="273"/>
      <c r="K22" s="269"/>
      <c r="L22" s="269"/>
      <c r="M22" s="269"/>
      <c r="N22" s="134" t="str">
        <f t="shared" si="2"/>
        <v/>
      </c>
      <c r="O22" s="135" t="str">
        <f t="shared" si="3"/>
        <v/>
      </c>
      <c r="P22" s="277"/>
      <c r="Q22" s="269"/>
      <c r="R22" s="269"/>
      <c r="S22" s="136" t="str">
        <f t="shared" si="4"/>
        <v/>
      </c>
      <c r="T22" s="137" t="str">
        <f t="shared" si="5"/>
        <v/>
      </c>
      <c r="U22" s="277"/>
      <c r="V22" s="269"/>
      <c r="W22" s="269"/>
      <c r="X22" s="269"/>
      <c r="Y22" s="269"/>
      <c r="Z22" s="269"/>
      <c r="AA22" s="269"/>
      <c r="AB22" s="269"/>
      <c r="AC22" s="136" t="str">
        <f t="shared" si="6"/>
        <v/>
      </c>
      <c r="AD22" s="137" t="str">
        <f t="shared" si="7"/>
        <v/>
      </c>
      <c r="AE22" s="126"/>
    </row>
    <row r="23" spans="1:31">
      <c r="A23" s="138" t="str">
        <f>IF(รายชื่อสมาชิก!A22="","",รายชื่อสมาชิก!A22&amp; "  " )</f>
        <v/>
      </c>
      <c r="B23" s="95"/>
      <c r="C23" s="96"/>
      <c r="D23" s="269"/>
      <c r="E23" s="269"/>
      <c r="F23" s="269"/>
      <c r="G23" s="270"/>
      <c r="H23" s="139" t="str">
        <f t="shared" si="8"/>
        <v/>
      </c>
      <c r="I23" s="140" t="str">
        <f t="shared" si="1"/>
        <v/>
      </c>
      <c r="J23" s="273"/>
      <c r="K23" s="269"/>
      <c r="L23" s="269"/>
      <c r="M23" s="269"/>
      <c r="N23" s="134" t="str">
        <f t="shared" si="2"/>
        <v/>
      </c>
      <c r="O23" s="135" t="str">
        <f t="shared" si="3"/>
        <v/>
      </c>
      <c r="P23" s="277"/>
      <c r="Q23" s="269"/>
      <c r="R23" s="269"/>
      <c r="S23" s="136" t="str">
        <f t="shared" si="4"/>
        <v/>
      </c>
      <c r="T23" s="137" t="str">
        <f t="shared" si="5"/>
        <v/>
      </c>
      <c r="U23" s="277"/>
      <c r="V23" s="269"/>
      <c r="W23" s="269"/>
      <c r="X23" s="269"/>
      <c r="Y23" s="269"/>
      <c r="Z23" s="269"/>
      <c r="AA23" s="269"/>
      <c r="AB23" s="269"/>
      <c r="AC23" s="136" t="str">
        <f t="shared" si="6"/>
        <v/>
      </c>
      <c r="AD23" s="137" t="str">
        <f t="shared" si="7"/>
        <v/>
      </c>
      <c r="AE23" s="126"/>
    </row>
    <row r="24" spans="1:31">
      <c r="A24" s="138" t="str">
        <f>IF(รายชื่อสมาชิก!A23="","",รายชื่อสมาชิก!A23&amp; "  " )</f>
        <v/>
      </c>
      <c r="B24" s="95"/>
      <c r="C24" s="96"/>
      <c r="D24" s="269"/>
      <c r="E24" s="269"/>
      <c r="F24" s="269"/>
      <c r="G24" s="270"/>
      <c r="H24" s="139" t="str">
        <f t="shared" si="8"/>
        <v/>
      </c>
      <c r="I24" s="140" t="str">
        <f t="shared" si="1"/>
        <v/>
      </c>
      <c r="J24" s="273"/>
      <c r="K24" s="269"/>
      <c r="L24" s="269"/>
      <c r="M24" s="269"/>
      <c r="N24" s="134" t="str">
        <f t="shared" si="2"/>
        <v/>
      </c>
      <c r="O24" s="135" t="str">
        <f t="shared" si="3"/>
        <v/>
      </c>
      <c r="P24" s="277"/>
      <c r="Q24" s="269"/>
      <c r="R24" s="269"/>
      <c r="S24" s="136" t="str">
        <f t="shared" si="4"/>
        <v/>
      </c>
      <c r="T24" s="137" t="str">
        <f t="shared" si="5"/>
        <v/>
      </c>
      <c r="U24" s="277"/>
      <c r="V24" s="269"/>
      <c r="W24" s="269"/>
      <c r="X24" s="269"/>
      <c r="Y24" s="269"/>
      <c r="Z24" s="269"/>
      <c r="AA24" s="269"/>
      <c r="AB24" s="269"/>
      <c r="AC24" s="136" t="str">
        <f t="shared" si="6"/>
        <v/>
      </c>
      <c r="AD24" s="137" t="str">
        <f t="shared" si="7"/>
        <v/>
      </c>
      <c r="AE24" s="126"/>
    </row>
    <row r="25" spans="1:31">
      <c r="A25" s="138" t="str">
        <f>IF(รายชื่อสมาชิก!A24="","",รายชื่อสมาชิก!A24&amp; "  " )</f>
        <v/>
      </c>
      <c r="B25" s="95"/>
      <c r="C25" s="96"/>
      <c r="D25" s="269"/>
      <c r="E25" s="269"/>
      <c r="F25" s="269"/>
      <c r="G25" s="270"/>
      <c r="H25" s="139" t="str">
        <f t="shared" si="8"/>
        <v/>
      </c>
      <c r="I25" s="140" t="str">
        <f t="shared" si="1"/>
        <v/>
      </c>
      <c r="J25" s="273"/>
      <c r="K25" s="269"/>
      <c r="L25" s="269"/>
      <c r="M25" s="269"/>
      <c r="N25" s="134" t="str">
        <f t="shared" si="2"/>
        <v/>
      </c>
      <c r="O25" s="135" t="str">
        <f t="shared" si="3"/>
        <v/>
      </c>
      <c r="P25" s="277"/>
      <c r="Q25" s="269"/>
      <c r="R25" s="269"/>
      <c r="S25" s="136" t="str">
        <f t="shared" si="4"/>
        <v/>
      </c>
      <c r="T25" s="137" t="str">
        <f t="shared" si="5"/>
        <v/>
      </c>
      <c r="U25" s="277"/>
      <c r="V25" s="269"/>
      <c r="W25" s="269"/>
      <c r="X25" s="269"/>
      <c r="Y25" s="269"/>
      <c r="Z25" s="269"/>
      <c r="AA25" s="269"/>
      <c r="AB25" s="269"/>
      <c r="AC25" s="136" t="str">
        <f t="shared" si="6"/>
        <v/>
      </c>
      <c r="AD25" s="137" t="str">
        <f t="shared" si="7"/>
        <v/>
      </c>
      <c r="AE25" s="126"/>
    </row>
    <row r="26" spans="1:31">
      <c r="A26" s="138" t="str">
        <f>IF(รายชื่อสมาชิก!A25="","",รายชื่อสมาชิก!A25&amp; "  " )</f>
        <v/>
      </c>
      <c r="B26" s="95"/>
      <c r="C26" s="96"/>
      <c r="D26" s="269"/>
      <c r="E26" s="269"/>
      <c r="F26" s="269"/>
      <c r="G26" s="270"/>
      <c r="H26" s="139" t="str">
        <f t="shared" si="8"/>
        <v/>
      </c>
      <c r="I26" s="140" t="str">
        <f t="shared" si="1"/>
        <v/>
      </c>
      <c r="J26" s="273"/>
      <c r="K26" s="269"/>
      <c r="L26" s="269"/>
      <c r="M26" s="269"/>
      <c r="N26" s="134" t="str">
        <f t="shared" si="2"/>
        <v/>
      </c>
      <c r="O26" s="135" t="str">
        <f t="shared" si="3"/>
        <v/>
      </c>
      <c r="P26" s="277"/>
      <c r="Q26" s="269"/>
      <c r="R26" s="269"/>
      <c r="S26" s="136" t="str">
        <f t="shared" si="4"/>
        <v/>
      </c>
      <c r="T26" s="137" t="str">
        <f t="shared" si="5"/>
        <v/>
      </c>
      <c r="U26" s="277"/>
      <c r="V26" s="269"/>
      <c r="W26" s="269"/>
      <c r="X26" s="269"/>
      <c r="Y26" s="269"/>
      <c r="Z26" s="269"/>
      <c r="AA26" s="269"/>
      <c r="AB26" s="269"/>
      <c r="AC26" s="136" t="str">
        <f t="shared" si="6"/>
        <v/>
      </c>
      <c r="AD26" s="137" t="str">
        <f t="shared" si="7"/>
        <v/>
      </c>
      <c r="AE26" s="126"/>
    </row>
    <row r="27" spans="1:31">
      <c r="A27" s="138" t="str">
        <f>IF(รายชื่อสมาชิก!A26="","",รายชื่อสมาชิก!A26&amp; "  " )</f>
        <v/>
      </c>
      <c r="B27" s="95"/>
      <c r="C27" s="96"/>
      <c r="D27" s="269"/>
      <c r="E27" s="269"/>
      <c r="F27" s="269"/>
      <c r="G27" s="270"/>
      <c r="H27" s="139" t="str">
        <f t="shared" si="8"/>
        <v/>
      </c>
      <c r="I27" s="140" t="str">
        <f t="shared" si="1"/>
        <v/>
      </c>
      <c r="J27" s="273"/>
      <c r="K27" s="269"/>
      <c r="L27" s="269"/>
      <c r="M27" s="269"/>
      <c r="N27" s="134" t="str">
        <f t="shared" si="2"/>
        <v/>
      </c>
      <c r="O27" s="135" t="str">
        <f t="shared" si="3"/>
        <v/>
      </c>
      <c r="P27" s="277"/>
      <c r="Q27" s="269"/>
      <c r="R27" s="269"/>
      <c r="S27" s="136" t="str">
        <f t="shared" si="4"/>
        <v/>
      </c>
      <c r="T27" s="137" t="str">
        <f t="shared" si="5"/>
        <v/>
      </c>
      <c r="U27" s="277"/>
      <c r="V27" s="269"/>
      <c r="W27" s="269"/>
      <c r="X27" s="269"/>
      <c r="Y27" s="269"/>
      <c r="Z27" s="269"/>
      <c r="AA27" s="269"/>
      <c r="AB27" s="269"/>
      <c r="AC27" s="136" t="str">
        <f t="shared" si="6"/>
        <v/>
      </c>
      <c r="AD27" s="137" t="str">
        <f t="shared" si="7"/>
        <v/>
      </c>
      <c r="AE27" s="126"/>
    </row>
    <row r="28" spans="1:31" ht="21.6" thickBot="1">
      <c r="A28" s="142" t="str">
        <f>IF(รายชื่อสมาชิก!A27="","",รายชื่อสมาชิก!A27&amp; "  " )</f>
        <v/>
      </c>
      <c r="B28" s="97"/>
      <c r="C28" s="98"/>
      <c r="D28" s="278"/>
      <c r="E28" s="278"/>
      <c r="F28" s="278"/>
      <c r="G28" s="279"/>
      <c r="H28" s="143" t="str">
        <f t="shared" si="8"/>
        <v/>
      </c>
      <c r="I28" s="144" t="str">
        <f t="shared" si="1"/>
        <v/>
      </c>
      <c r="J28" s="280"/>
      <c r="K28" s="278"/>
      <c r="L28" s="278"/>
      <c r="M28" s="278"/>
      <c r="N28" s="145" t="str">
        <f t="shared" si="2"/>
        <v/>
      </c>
      <c r="O28" s="135" t="str">
        <f t="shared" si="3"/>
        <v/>
      </c>
      <c r="P28" s="281"/>
      <c r="Q28" s="278"/>
      <c r="R28" s="278"/>
      <c r="S28" s="146" t="str">
        <f t="shared" si="4"/>
        <v/>
      </c>
      <c r="T28" s="147" t="str">
        <f t="shared" si="5"/>
        <v/>
      </c>
      <c r="U28" s="281"/>
      <c r="V28" s="278"/>
      <c r="W28" s="278"/>
      <c r="X28" s="278"/>
      <c r="Y28" s="278"/>
      <c r="Z28" s="278"/>
      <c r="AA28" s="278"/>
      <c r="AB28" s="278"/>
      <c r="AC28" s="146" t="str">
        <f t="shared" si="6"/>
        <v/>
      </c>
      <c r="AD28" s="137" t="str">
        <f t="shared" si="7"/>
        <v/>
      </c>
      <c r="AE28" s="148"/>
    </row>
  </sheetData>
  <sheetProtection algorithmName="SHA-512" hashValue="pLebsBfF5ViSlWFpAKxTBj1AxfshsZdh/6DTJxlRDM4rwbn1AHbcjErp0xrhpUX1OIpd607XiCuyE/41CQEJxw==" saltValue="FuBzBoqWHLJEtoOAwbeUtg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 H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="96" zoomScaleNormal="100" zoomScalePageLayoutView="96" workbookViewId="0">
      <selection activeCell="X22" sqref="X22:Y22"/>
    </sheetView>
  </sheetViews>
  <sheetFormatPr defaultColWidth="9.109375" defaultRowHeight="21"/>
  <cols>
    <col min="1" max="1" width="4.44140625" style="149" customWidth="1"/>
    <col min="2" max="6" width="3.33203125" style="149" customWidth="1"/>
    <col min="7" max="25" width="3" style="149" customWidth="1"/>
    <col min="26" max="27" width="3.6640625" style="149" customWidth="1"/>
    <col min="28" max="28" width="4" style="110" customWidth="1"/>
    <col min="29" max="29" width="6" style="110" customWidth="1"/>
    <col min="30" max="16384" width="9.109375" style="110"/>
  </cols>
  <sheetData>
    <row r="1" spans="1:29">
      <c r="A1" s="265" t="s">
        <v>468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 t="str">
        <f>IF(ปก!E8="","",(ปก!I8))</f>
        <v/>
      </c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82" t="s">
        <v>164</v>
      </c>
      <c r="AA1" s="282"/>
      <c r="AB1" s="282"/>
      <c r="AC1" s="182" t="str">
        <f>ปก!N7</f>
        <v>2</v>
      </c>
    </row>
    <row r="2" spans="1:29" ht="21.6" thickBot="1">
      <c r="A2" s="260" t="s">
        <v>22</v>
      </c>
      <c r="B2" s="260"/>
      <c r="C2" s="260"/>
      <c r="D2" s="262" t="str">
        <f>ปก!H10</f>
        <v>นางสาววาสนา บุญเพ็ญ</v>
      </c>
      <c r="E2" s="262"/>
      <c r="F2" s="262"/>
      <c r="G2" s="262"/>
      <c r="H2" s="262"/>
      <c r="I2" s="262"/>
      <c r="J2" s="262"/>
      <c r="K2" s="262" t="str">
        <f>IF(ปก!H11="","",(ปก!H11))</f>
        <v>นางสาวพักตร์พิมล บุราณเดช</v>
      </c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 t="str">
        <f>ปก!F9</f>
        <v>ชั้นมัธยมศึกษาปีที่ 3</v>
      </c>
      <c r="W2" s="262"/>
      <c r="X2" s="262"/>
      <c r="Y2" s="262"/>
      <c r="Z2" s="262"/>
      <c r="AA2" s="262"/>
      <c r="AB2" s="262"/>
      <c r="AC2" s="262"/>
    </row>
    <row r="3" spans="1:29" ht="21.6" thickBot="1">
      <c r="A3" s="266" t="s">
        <v>1</v>
      </c>
      <c r="B3" s="287" t="s">
        <v>500</v>
      </c>
      <c r="C3" s="288"/>
      <c r="D3" s="288"/>
      <c r="E3" s="288"/>
      <c r="F3" s="288"/>
      <c r="G3" s="289"/>
      <c r="H3" s="288" t="s">
        <v>501</v>
      </c>
      <c r="I3" s="288"/>
      <c r="J3" s="288"/>
      <c r="K3" s="288"/>
      <c r="L3" s="288"/>
      <c r="M3" s="288"/>
      <c r="N3" s="287" t="s">
        <v>502</v>
      </c>
      <c r="O3" s="288"/>
      <c r="P3" s="288"/>
      <c r="Q3" s="288"/>
      <c r="R3" s="288"/>
      <c r="S3" s="288"/>
      <c r="T3" s="288"/>
      <c r="U3" s="289"/>
      <c r="V3" s="288" t="s">
        <v>503</v>
      </c>
      <c r="W3" s="288"/>
      <c r="X3" s="288"/>
      <c r="Y3" s="288"/>
      <c r="Z3" s="288"/>
      <c r="AA3" s="289"/>
      <c r="AB3" s="309" t="s">
        <v>432</v>
      </c>
      <c r="AC3" s="310"/>
    </row>
    <row r="4" spans="1:29" ht="144" customHeight="1" thickBot="1">
      <c r="A4" s="267"/>
      <c r="B4" s="193" t="s">
        <v>469</v>
      </c>
      <c r="C4" s="194" t="s">
        <v>470</v>
      </c>
      <c r="D4" s="195" t="s">
        <v>471</v>
      </c>
      <c r="E4" s="195" t="s">
        <v>472</v>
      </c>
      <c r="F4" s="114" t="s">
        <v>445</v>
      </c>
      <c r="G4" s="115" t="s">
        <v>432</v>
      </c>
      <c r="H4" s="196" t="s">
        <v>473</v>
      </c>
      <c r="I4" s="197" t="s">
        <v>474</v>
      </c>
      <c r="J4" s="198" t="s">
        <v>475</v>
      </c>
      <c r="K4" s="196" t="s">
        <v>476</v>
      </c>
      <c r="L4" s="124" t="s">
        <v>445</v>
      </c>
      <c r="M4" s="125" t="s">
        <v>432</v>
      </c>
      <c r="N4" s="199" t="s">
        <v>477</v>
      </c>
      <c r="O4" s="196" t="s">
        <v>478</v>
      </c>
      <c r="P4" s="197" t="s">
        <v>479</v>
      </c>
      <c r="Q4" s="198" t="s">
        <v>480</v>
      </c>
      <c r="R4" s="197" t="s">
        <v>481</v>
      </c>
      <c r="S4" s="200" t="s">
        <v>482</v>
      </c>
      <c r="T4" s="124" t="s">
        <v>445</v>
      </c>
      <c r="U4" s="125" t="s">
        <v>432</v>
      </c>
      <c r="V4" s="196" t="s">
        <v>484</v>
      </c>
      <c r="W4" s="197" t="s">
        <v>485</v>
      </c>
      <c r="X4" s="198" t="s">
        <v>486</v>
      </c>
      <c r="Y4" s="197" t="s">
        <v>487</v>
      </c>
      <c r="Z4" s="114" t="s">
        <v>445</v>
      </c>
      <c r="AA4" s="125" t="s">
        <v>432</v>
      </c>
      <c r="AB4" s="311"/>
      <c r="AC4" s="312"/>
    </row>
    <row r="5" spans="1:29" ht="21.6" thickBot="1">
      <c r="A5" s="268"/>
      <c r="B5" s="306" t="s">
        <v>467</v>
      </c>
      <c r="C5" s="307"/>
      <c r="D5" s="256">
        <v>3</v>
      </c>
      <c r="E5" s="256"/>
      <c r="F5" s="127" t="s">
        <v>464</v>
      </c>
      <c r="G5" s="128">
        <v>10</v>
      </c>
      <c r="H5" s="263">
        <v>3</v>
      </c>
      <c r="I5" s="256"/>
      <c r="J5" s="256">
        <v>3</v>
      </c>
      <c r="K5" s="256"/>
      <c r="L5" s="127" t="s">
        <v>464</v>
      </c>
      <c r="M5" s="128" t="s">
        <v>466</v>
      </c>
      <c r="N5" s="290" t="s">
        <v>467</v>
      </c>
      <c r="O5" s="291"/>
      <c r="P5" s="292"/>
      <c r="Q5" s="293" t="s">
        <v>467</v>
      </c>
      <c r="R5" s="292"/>
      <c r="S5" s="201" t="s">
        <v>467</v>
      </c>
      <c r="T5" s="183" t="s">
        <v>483</v>
      </c>
      <c r="U5" s="130" t="s">
        <v>466</v>
      </c>
      <c r="V5" s="264" t="s">
        <v>467</v>
      </c>
      <c r="W5" s="259"/>
      <c r="X5" s="259" t="s">
        <v>467</v>
      </c>
      <c r="Y5" s="259"/>
      <c r="Z5" s="129" t="s">
        <v>464</v>
      </c>
      <c r="AA5" s="130" t="s">
        <v>466</v>
      </c>
      <c r="AB5" s="250">
        <v>80</v>
      </c>
      <c r="AC5" s="252"/>
    </row>
    <row r="6" spans="1:29">
      <c r="A6" s="131" t="str">
        <f>IF(รายชื่อสมาชิก!A5="","",รายชื่อสมาชิก!A5&amp; "  " )</f>
        <v xml:space="preserve">1  </v>
      </c>
      <c r="B6" s="308">
        <v>1</v>
      </c>
      <c r="C6" s="283"/>
      <c r="D6" s="283">
        <v>2</v>
      </c>
      <c r="E6" s="283"/>
      <c r="F6" s="184" t="str">
        <f t="shared" ref="F6:F28" si="0">IF($A6="","",$F5)</f>
        <v>+4</v>
      </c>
      <c r="G6" s="133">
        <f>IF($A6="","",(SUM(B6,D6)+4))</f>
        <v>7</v>
      </c>
      <c r="H6" s="284">
        <v>2</v>
      </c>
      <c r="I6" s="283"/>
      <c r="J6" s="283">
        <v>2</v>
      </c>
      <c r="K6" s="283"/>
      <c r="L6" s="134" t="str">
        <f t="shared" ref="L6:L28" si="1">IF($A6="","",$L5)</f>
        <v>+4</v>
      </c>
      <c r="M6" s="135">
        <f>IF($A6="","",(SUM(H6,J6)+4))</f>
        <v>8</v>
      </c>
      <c r="N6" s="294">
        <v>2</v>
      </c>
      <c r="O6" s="295"/>
      <c r="P6" s="284"/>
      <c r="Q6" s="296">
        <v>2</v>
      </c>
      <c r="R6" s="284"/>
      <c r="S6" s="99">
        <v>3</v>
      </c>
      <c r="T6" s="185" t="str">
        <f t="shared" ref="T6:T28" si="2">IF($A6="","",$T5)</f>
        <v>+1</v>
      </c>
      <c r="U6" s="133">
        <f>IF($A6="","",(SUM(N6,Q6,S6)+1))</f>
        <v>8</v>
      </c>
      <c r="V6" s="285">
        <v>2</v>
      </c>
      <c r="W6" s="286"/>
      <c r="X6" s="286">
        <v>2</v>
      </c>
      <c r="Y6" s="286"/>
      <c r="Z6" s="186" t="str">
        <f t="shared" ref="Z6:Z28" si="3">IF($A6="","",$Z5)</f>
        <v>+4</v>
      </c>
      <c r="AA6" s="133">
        <f>IF($A6="","",(SUM(V6,X6)+4))</f>
        <v>8</v>
      </c>
      <c r="AB6" s="313">
        <f>IF($A6="","",สรุปผลเทอม2!L6)</f>
        <v>71</v>
      </c>
      <c r="AC6" s="314"/>
    </row>
    <row r="7" spans="1:29">
      <c r="A7" s="138" t="str">
        <f>IF(รายชื่อสมาชิก!A6="","",รายชื่อสมาชิก!A6&amp; "  " )</f>
        <v xml:space="preserve">2  </v>
      </c>
      <c r="B7" s="299">
        <v>2</v>
      </c>
      <c r="C7" s="297"/>
      <c r="D7" s="297">
        <v>2</v>
      </c>
      <c r="E7" s="297"/>
      <c r="F7" s="187" t="str">
        <f t="shared" si="0"/>
        <v>+4</v>
      </c>
      <c r="G7" s="140">
        <f t="shared" ref="G7:G28" si="4">IF($A7="","",(SUM(B7,D7)+4))</f>
        <v>8</v>
      </c>
      <c r="H7" s="298">
        <v>2</v>
      </c>
      <c r="I7" s="297"/>
      <c r="J7" s="297">
        <v>2</v>
      </c>
      <c r="K7" s="297"/>
      <c r="L7" s="134" t="str">
        <f t="shared" si="1"/>
        <v>+4</v>
      </c>
      <c r="M7" s="135">
        <f t="shared" ref="M7:M28" si="5">IF($A7="","",(SUM(H7,J7)+4))</f>
        <v>8</v>
      </c>
      <c r="N7" s="300">
        <v>2</v>
      </c>
      <c r="O7" s="301"/>
      <c r="P7" s="298"/>
      <c r="Q7" s="302">
        <v>2</v>
      </c>
      <c r="R7" s="298"/>
      <c r="S7" s="100">
        <v>2</v>
      </c>
      <c r="T7" s="185" t="str">
        <f t="shared" si="2"/>
        <v>+1</v>
      </c>
      <c r="U7" s="188">
        <f t="shared" ref="U7:U28" si="6">IF($A7="","",(SUM(N7,Q7,S7)+1))</f>
        <v>7</v>
      </c>
      <c r="V7" s="299">
        <v>1</v>
      </c>
      <c r="W7" s="297"/>
      <c r="X7" s="297">
        <v>1</v>
      </c>
      <c r="Y7" s="297"/>
      <c r="Z7" s="186" t="str">
        <f t="shared" si="3"/>
        <v>+4</v>
      </c>
      <c r="AA7" s="188">
        <f t="shared" ref="AA7:AA28" si="7">IF($A7="","",(SUM(V7,X7)+4))</f>
        <v>6</v>
      </c>
      <c r="AB7" s="315">
        <f>สรุปผลเทอม2!L7</f>
        <v>69</v>
      </c>
      <c r="AC7" s="316"/>
    </row>
    <row r="8" spans="1:29">
      <c r="A8" s="138" t="str">
        <f>IF(รายชื่อสมาชิก!A7="","",รายชื่อสมาชิก!A7&amp; "  " )</f>
        <v xml:space="preserve">3  </v>
      </c>
      <c r="B8" s="299">
        <v>3</v>
      </c>
      <c r="C8" s="297"/>
      <c r="D8" s="297">
        <v>3</v>
      </c>
      <c r="E8" s="297"/>
      <c r="F8" s="187" t="str">
        <f t="shared" si="0"/>
        <v>+4</v>
      </c>
      <c r="G8" s="140">
        <f t="shared" si="4"/>
        <v>10</v>
      </c>
      <c r="H8" s="298">
        <v>3</v>
      </c>
      <c r="I8" s="297"/>
      <c r="J8" s="297">
        <v>3</v>
      </c>
      <c r="K8" s="297"/>
      <c r="L8" s="134" t="str">
        <f t="shared" si="1"/>
        <v>+4</v>
      </c>
      <c r="M8" s="135">
        <f t="shared" si="5"/>
        <v>10</v>
      </c>
      <c r="N8" s="300">
        <v>3</v>
      </c>
      <c r="O8" s="301"/>
      <c r="P8" s="298"/>
      <c r="Q8" s="302">
        <v>3</v>
      </c>
      <c r="R8" s="298"/>
      <c r="S8" s="100">
        <v>3</v>
      </c>
      <c r="T8" s="185" t="str">
        <f t="shared" si="2"/>
        <v>+1</v>
      </c>
      <c r="U8" s="188">
        <f t="shared" si="6"/>
        <v>10</v>
      </c>
      <c r="V8" s="299">
        <v>3</v>
      </c>
      <c r="W8" s="297"/>
      <c r="X8" s="297">
        <v>3</v>
      </c>
      <c r="Y8" s="297"/>
      <c r="Z8" s="186" t="str">
        <f t="shared" si="3"/>
        <v>+4</v>
      </c>
      <c r="AA8" s="188">
        <f t="shared" si="7"/>
        <v>10</v>
      </c>
      <c r="AB8" s="315">
        <f>สรุปผลเทอม2!L8</f>
        <v>80</v>
      </c>
      <c r="AC8" s="316"/>
    </row>
    <row r="9" spans="1:29">
      <c r="A9" s="138" t="str">
        <f>IF(รายชื่อสมาชิก!A8="","",รายชื่อสมาชิก!A8&amp; "  " )</f>
        <v xml:space="preserve">4  </v>
      </c>
      <c r="B9" s="299">
        <v>3</v>
      </c>
      <c r="C9" s="297"/>
      <c r="D9" s="297">
        <v>3</v>
      </c>
      <c r="E9" s="297"/>
      <c r="F9" s="187" t="str">
        <f t="shared" si="0"/>
        <v>+4</v>
      </c>
      <c r="G9" s="140">
        <f t="shared" si="4"/>
        <v>10</v>
      </c>
      <c r="H9" s="298">
        <v>3</v>
      </c>
      <c r="I9" s="297"/>
      <c r="J9" s="297">
        <v>3</v>
      </c>
      <c r="K9" s="297"/>
      <c r="L9" s="134" t="str">
        <f t="shared" si="1"/>
        <v>+4</v>
      </c>
      <c r="M9" s="135">
        <f t="shared" si="5"/>
        <v>10</v>
      </c>
      <c r="N9" s="300">
        <v>3</v>
      </c>
      <c r="O9" s="301"/>
      <c r="P9" s="298"/>
      <c r="Q9" s="302">
        <v>3</v>
      </c>
      <c r="R9" s="298"/>
      <c r="S9" s="100">
        <v>3</v>
      </c>
      <c r="T9" s="185" t="str">
        <f t="shared" si="2"/>
        <v>+1</v>
      </c>
      <c r="U9" s="188">
        <f t="shared" si="6"/>
        <v>10</v>
      </c>
      <c r="V9" s="299">
        <v>3</v>
      </c>
      <c r="W9" s="297"/>
      <c r="X9" s="297">
        <v>3</v>
      </c>
      <c r="Y9" s="297"/>
      <c r="Z9" s="186" t="str">
        <f t="shared" si="3"/>
        <v>+4</v>
      </c>
      <c r="AA9" s="188">
        <f t="shared" si="7"/>
        <v>10</v>
      </c>
      <c r="AB9" s="315">
        <f>สรุปผลเทอม2!L9</f>
        <v>80</v>
      </c>
      <c r="AC9" s="316"/>
    </row>
    <row r="10" spans="1:29">
      <c r="A10" s="138" t="str">
        <f>IF(รายชื่อสมาชิก!A9="","",รายชื่อสมาชิก!A9&amp; "  " )</f>
        <v xml:space="preserve">5  </v>
      </c>
      <c r="B10" s="299">
        <v>3</v>
      </c>
      <c r="C10" s="297"/>
      <c r="D10" s="297">
        <v>3</v>
      </c>
      <c r="E10" s="297"/>
      <c r="F10" s="187" t="str">
        <f t="shared" si="0"/>
        <v>+4</v>
      </c>
      <c r="G10" s="140">
        <f t="shared" si="4"/>
        <v>10</v>
      </c>
      <c r="H10" s="298">
        <v>3</v>
      </c>
      <c r="I10" s="297"/>
      <c r="J10" s="297">
        <v>3</v>
      </c>
      <c r="K10" s="297"/>
      <c r="L10" s="134" t="str">
        <f t="shared" si="1"/>
        <v>+4</v>
      </c>
      <c r="M10" s="135">
        <f t="shared" si="5"/>
        <v>10</v>
      </c>
      <c r="N10" s="300">
        <v>3</v>
      </c>
      <c r="O10" s="301"/>
      <c r="P10" s="298"/>
      <c r="Q10" s="302">
        <v>3</v>
      </c>
      <c r="R10" s="298"/>
      <c r="S10" s="100">
        <v>3</v>
      </c>
      <c r="T10" s="185" t="str">
        <f t="shared" si="2"/>
        <v>+1</v>
      </c>
      <c r="U10" s="188">
        <f t="shared" si="6"/>
        <v>10</v>
      </c>
      <c r="V10" s="299">
        <v>3</v>
      </c>
      <c r="W10" s="297"/>
      <c r="X10" s="297">
        <v>3</v>
      </c>
      <c r="Y10" s="297"/>
      <c r="Z10" s="186" t="str">
        <f t="shared" si="3"/>
        <v>+4</v>
      </c>
      <c r="AA10" s="188">
        <f t="shared" si="7"/>
        <v>10</v>
      </c>
      <c r="AB10" s="315">
        <f>สรุปผลเทอม2!L10</f>
        <v>80</v>
      </c>
      <c r="AC10" s="316"/>
    </row>
    <row r="11" spans="1:29">
      <c r="A11" s="138" t="str">
        <f>IF(รายชื่อสมาชิก!A10="","",รายชื่อสมาชิก!A10&amp; "  " )</f>
        <v xml:space="preserve">6  </v>
      </c>
      <c r="B11" s="299">
        <v>3</v>
      </c>
      <c r="C11" s="297"/>
      <c r="D11" s="297">
        <v>3</v>
      </c>
      <c r="E11" s="297"/>
      <c r="F11" s="187" t="str">
        <f t="shared" si="0"/>
        <v>+4</v>
      </c>
      <c r="G11" s="140">
        <f t="shared" si="4"/>
        <v>10</v>
      </c>
      <c r="H11" s="298">
        <v>3</v>
      </c>
      <c r="I11" s="297"/>
      <c r="J11" s="297">
        <v>3</v>
      </c>
      <c r="K11" s="297"/>
      <c r="L11" s="134" t="str">
        <f t="shared" si="1"/>
        <v>+4</v>
      </c>
      <c r="M11" s="135">
        <f t="shared" si="5"/>
        <v>10</v>
      </c>
      <c r="N11" s="300">
        <v>3</v>
      </c>
      <c r="O11" s="301"/>
      <c r="P11" s="298"/>
      <c r="Q11" s="302">
        <v>3</v>
      </c>
      <c r="R11" s="298"/>
      <c r="S11" s="100">
        <v>3</v>
      </c>
      <c r="T11" s="185" t="str">
        <f t="shared" si="2"/>
        <v>+1</v>
      </c>
      <c r="U11" s="188">
        <f t="shared" si="6"/>
        <v>10</v>
      </c>
      <c r="V11" s="299">
        <v>3</v>
      </c>
      <c r="W11" s="297"/>
      <c r="X11" s="297">
        <v>3</v>
      </c>
      <c r="Y11" s="297"/>
      <c r="Z11" s="186" t="str">
        <f t="shared" si="3"/>
        <v>+4</v>
      </c>
      <c r="AA11" s="188">
        <f t="shared" si="7"/>
        <v>10</v>
      </c>
      <c r="AB11" s="315">
        <f>สรุปผลเทอม2!L11</f>
        <v>80</v>
      </c>
      <c r="AC11" s="316"/>
    </row>
    <row r="12" spans="1:29">
      <c r="A12" s="138" t="str">
        <f>IF(รายชื่อสมาชิก!A11="","",รายชื่อสมาชิก!A11&amp; "  " )</f>
        <v xml:space="preserve">7  </v>
      </c>
      <c r="B12" s="299">
        <v>3</v>
      </c>
      <c r="C12" s="297"/>
      <c r="D12" s="297">
        <v>3</v>
      </c>
      <c r="E12" s="297"/>
      <c r="F12" s="187" t="str">
        <f t="shared" si="0"/>
        <v>+4</v>
      </c>
      <c r="G12" s="140">
        <f t="shared" si="4"/>
        <v>10</v>
      </c>
      <c r="H12" s="298">
        <v>3</v>
      </c>
      <c r="I12" s="297"/>
      <c r="J12" s="297">
        <v>3</v>
      </c>
      <c r="K12" s="297"/>
      <c r="L12" s="134" t="str">
        <f t="shared" si="1"/>
        <v>+4</v>
      </c>
      <c r="M12" s="135">
        <f t="shared" si="5"/>
        <v>10</v>
      </c>
      <c r="N12" s="300">
        <v>3</v>
      </c>
      <c r="O12" s="301"/>
      <c r="P12" s="298"/>
      <c r="Q12" s="302">
        <v>3</v>
      </c>
      <c r="R12" s="298"/>
      <c r="S12" s="100">
        <v>3</v>
      </c>
      <c r="T12" s="185" t="str">
        <f t="shared" si="2"/>
        <v>+1</v>
      </c>
      <c r="U12" s="188">
        <f t="shared" si="6"/>
        <v>10</v>
      </c>
      <c r="V12" s="299">
        <v>3</v>
      </c>
      <c r="W12" s="297"/>
      <c r="X12" s="297">
        <v>3</v>
      </c>
      <c r="Y12" s="297"/>
      <c r="Z12" s="186" t="str">
        <f t="shared" si="3"/>
        <v>+4</v>
      </c>
      <c r="AA12" s="188">
        <f t="shared" si="7"/>
        <v>10</v>
      </c>
      <c r="AB12" s="315">
        <f>สรุปผลเทอม2!L12</f>
        <v>80</v>
      </c>
      <c r="AC12" s="316"/>
    </row>
    <row r="13" spans="1:29">
      <c r="A13" s="138" t="str">
        <f>IF(รายชื่อสมาชิก!A12="","",รายชื่อสมาชิก!A12&amp; "  " )</f>
        <v xml:space="preserve">8  </v>
      </c>
      <c r="B13" s="299">
        <v>3</v>
      </c>
      <c r="C13" s="297"/>
      <c r="D13" s="297">
        <v>3</v>
      </c>
      <c r="E13" s="297"/>
      <c r="F13" s="187" t="str">
        <f t="shared" si="0"/>
        <v>+4</v>
      </c>
      <c r="G13" s="140">
        <f t="shared" si="4"/>
        <v>10</v>
      </c>
      <c r="H13" s="298">
        <v>3</v>
      </c>
      <c r="I13" s="297"/>
      <c r="J13" s="297">
        <v>3</v>
      </c>
      <c r="K13" s="297"/>
      <c r="L13" s="134" t="str">
        <f t="shared" si="1"/>
        <v>+4</v>
      </c>
      <c r="M13" s="135">
        <f t="shared" si="5"/>
        <v>10</v>
      </c>
      <c r="N13" s="300">
        <v>3</v>
      </c>
      <c r="O13" s="301"/>
      <c r="P13" s="298"/>
      <c r="Q13" s="302">
        <v>3</v>
      </c>
      <c r="R13" s="298"/>
      <c r="S13" s="100">
        <v>3</v>
      </c>
      <c r="T13" s="185" t="str">
        <f t="shared" si="2"/>
        <v>+1</v>
      </c>
      <c r="U13" s="188">
        <f t="shared" si="6"/>
        <v>10</v>
      </c>
      <c r="V13" s="299">
        <v>3</v>
      </c>
      <c r="W13" s="297"/>
      <c r="X13" s="297">
        <v>3</v>
      </c>
      <c r="Y13" s="297"/>
      <c r="Z13" s="186" t="str">
        <f t="shared" si="3"/>
        <v>+4</v>
      </c>
      <c r="AA13" s="188">
        <f t="shared" si="7"/>
        <v>10</v>
      </c>
      <c r="AB13" s="315">
        <f>สรุปผลเทอม2!L13</f>
        <v>80</v>
      </c>
      <c r="AC13" s="316"/>
    </row>
    <row r="14" spans="1:29" ht="21.6" thickBot="1">
      <c r="A14" s="141" t="str">
        <f>IF(รายชื่อสมาชิก!A13="","",รายชื่อสมาชิก!A13&amp; "  " )</f>
        <v xml:space="preserve">9  </v>
      </c>
      <c r="B14" s="299">
        <v>3</v>
      </c>
      <c r="C14" s="297"/>
      <c r="D14" s="297">
        <v>3</v>
      </c>
      <c r="E14" s="297"/>
      <c r="F14" s="187" t="str">
        <f t="shared" si="0"/>
        <v>+4</v>
      </c>
      <c r="G14" s="140">
        <f t="shared" si="4"/>
        <v>10</v>
      </c>
      <c r="H14" s="298">
        <v>3</v>
      </c>
      <c r="I14" s="297"/>
      <c r="J14" s="297">
        <v>3</v>
      </c>
      <c r="K14" s="297"/>
      <c r="L14" s="134" t="str">
        <f t="shared" si="1"/>
        <v>+4</v>
      </c>
      <c r="M14" s="135">
        <f t="shared" si="5"/>
        <v>10</v>
      </c>
      <c r="N14" s="300">
        <v>3</v>
      </c>
      <c r="O14" s="301"/>
      <c r="P14" s="298"/>
      <c r="Q14" s="302">
        <v>3</v>
      </c>
      <c r="R14" s="298"/>
      <c r="S14" s="100">
        <v>3</v>
      </c>
      <c r="T14" s="185" t="str">
        <f t="shared" si="2"/>
        <v>+1</v>
      </c>
      <c r="U14" s="188">
        <f t="shared" si="6"/>
        <v>10</v>
      </c>
      <c r="V14" s="299">
        <v>3</v>
      </c>
      <c r="W14" s="297"/>
      <c r="X14" s="297">
        <v>3</v>
      </c>
      <c r="Y14" s="297"/>
      <c r="Z14" s="186" t="str">
        <f t="shared" si="3"/>
        <v>+4</v>
      </c>
      <c r="AA14" s="188">
        <f t="shared" si="7"/>
        <v>10</v>
      </c>
      <c r="AB14" s="315">
        <f>สรุปผลเทอม2!L14</f>
        <v>80</v>
      </c>
      <c r="AC14" s="316"/>
    </row>
    <row r="15" spans="1:29">
      <c r="A15" s="131" t="str">
        <f>IF(รายชื่อสมาชิก!A14="","",รายชื่อสมาชิก!A14&amp; "  " )</f>
        <v xml:space="preserve">10  </v>
      </c>
      <c r="B15" s="299">
        <v>3</v>
      </c>
      <c r="C15" s="297"/>
      <c r="D15" s="297">
        <v>3</v>
      </c>
      <c r="E15" s="297"/>
      <c r="F15" s="187" t="str">
        <f t="shared" si="0"/>
        <v>+4</v>
      </c>
      <c r="G15" s="140">
        <f t="shared" si="4"/>
        <v>10</v>
      </c>
      <c r="H15" s="298">
        <v>3</v>
      </c>
      <c r="I15" s="297"/>
      <c r="J15" s="297">
        <v>3</v>
      </c>
      <c r="K15" s="297"/>
      <c r="L15" s="134" t="str">
        <f t="shared" si="1"/>
        <v>+4</v>
      </c>
      <c r="M15" s="135">
        <f t="shared" si="5"/>
        <v>10</v>
      </c>
      <c r="N15" s="300">
        <v>3</v>
      </c>
      <c r="O15" s="301"/>
      <c r="P15" s="298"/>
      <c r="Q15" s="302">
        <v>3</v>
      </c>
      <c r="R15" s="298"/>
      <c r="S15" s="100">
        <v>3</v>
      </c>
      <c r="T15" s="185" t="str">
        <f t="shared" si="2"/>
        <v>+1</v>
      </c>
      <c r="U15" s="188">
        <f t="shared" si="6"/>
        <v>10</v>
      </c>
      <c r="V15" s="299">
        <v>3</v>
      </c>
      <c r="W15" s="297"/>
      <c r="X15" s="297">
        <v>3</v>
      </c>
      <c r="Y15" s="297"/>
      <c r="Z15" s="186" t="str">
        <f t="shared" si="3"/>
        <v>+4</v>
      </c>
      <c r="AA15" s="188">
        <f t="shared" si="7"/>
        <v>10</v>
      </c>
      <c r="AB15" s="315">
        <f>สรุปผลเทอม2!L15</f>
        <v>80</v>
      </c>
      <c r="AC15" s="316"/>
    </row>
    <row r="16" spans="1:29">
      <c r="A16" s="138" t="str">
        <f>IF(รายชื่อสมาชิก!A15="","",รายชื่อสมาชิก!A15&amp; "  " )</f>
        <v xml:space="preserve">11  </v>
      </c>
      <c r="B16" s="299">
        <v>3</v>
      </c>
      <c r="C16" s="297"/>
      <c r="D16" s="297">
        <v>3</v>
      </c>
      <c r="E16" s="297"/>
      <c r="F16" s="187" t="str">
        <f t="shared" si="0"/>
        <v>+4</v>
      </c>
      <c r="G16" s="140">
        <f t="shared" si="4"/>
        <v>10</v>
      </c>
      <c r="H16" s="298">
        <v>3</v>
      </c>
      <c r="I16" s="297"/>
      <c r="J16" s="297">
        <v>3</v>
      </c>
      <c r="K16" s="297"/>
      <c r="L16" s="134" t="str">
        <f t="shared" si="1"/>
        <v>+4</v>
      </c>
      <c r="M16" s="135">
        <f t="shared" si="5"/>
        <v>10</v>
      </c>
      <c r="N16" s="300">
        <v>3</v>
      </c>
      <c r="O16" s="301"/>
      <c r="P16" s="298"/>
      <c r="Q16" s="302">
        <v>3</v>
      </c>
      <c r="R16" s="298"/>
      <c r="S16" s="100">
        <v>3</v>
      </c>
      <c r="T16" s="185" t="str">
        <f t="shared" si="2"/>
        <v>+1</v>
      </c>
      <c r="U16" s="188">
        <f t="shared" si="6"/>
        <v>10</v>
      </c>
      <c r="V16" s="299">
        <v>3</v>
      </c>
      <c r="W16" s="297"/>
      <c r="X16" s="297">
        <v>3</v>
      </c>
      <c r="Y16" s="297"/>
      <c r="Z16" s="186" t="str">
        <f t="shared" si="3"/>
        <v>+4</v>
      </c>
      <c r="AA16" s="188">
        <f t="shared" si="7"/>
        <v>10</v>
      </c>
      <c r="AB16" s="315">
        <f>สรุปผลเทอม2!L16</f>
        <v>80</v>
      </c>
      <c r="AC16" s="316"/>
    </row>
    <row r="17" spans="1:29">
      <c r="A17" s="138" t="str">
        <f>IF(รายชื่อสมาชิก!A16="","",รายชื่อสมาชิก!A16&amp; "  " )</f>
        <v xml:space="preserve">12  </v>
      </c>
      <c r="B17" s="299">
        <v>3</v>
      </c>
      <c r="C17" s="297"/>
      <c r="D17" s="297">
        <v>3</v>
      </c>
      <c r="E17" s="297"/>
      <c r="F17" s="187" t="str">
        <f t="shared" si="0"/>
        <v>+4</v>
      </c>
      <c r="G17" s="140">
        <f t="shared" si="4"/>
        <v>10</v>
      </c>
      <c r="H17" s="298">
        <v>3</v>
      </c>
      <c r="I17" s="297"/>
      <c r="J17" s="297">
        <v>3</v>
      </c>
      <c r="K17" s="297"/>
      <c r="L17" s="134" t="str">
        <f t="shared" si="1"/>
        <v>+4</v>
      </c>
      <c r="M17" s="135">
        <f t="shared" si="5"/>
        <v>10</v>
      </c>
      <c r="N17" s="300">
        <v>3</v>
      </c>
      <c r="O17" s="301"/>
      <c r="P17" s="298"/>
      <c r="Q17" s="302">
        <v>3</v>
      </c>
      <c r="R17" s="298"/>
      <c r="S17" s="100">
        <v>3</v>
      </c>
      <c r="T17" s="185" t="str">
        <f t="shared" si="2"/>
        <v>+1</v>
      </c>
      <c r="U17" s="188">
        <f t="shared" si="6"/>
        <v>10</v>
      </c>
      <c r="V17" s="299">
        <v>3</v>
      </c>
      <c r="W17" s="297"/>
      <c r="X17" s="297">
        <v>3</v>
      </c>
      <c r="Y17" s="297"/>
      <c r="Z17" s="186" t="str">
        <f t="shared" si="3"/>
        <v>+4</v>
      </c>
      <c r="AA17" s="188">
        <f t="shared" si="7"/>
        <v>10</v>
      </c>
      <c r="AB17" s="315">
        <f>สรุปผลเทอม2!L17</f>
        <v>80</v>
      </c>
      <c r="AC17" s="316"/>
    </row>
    <row r="18" spans="1:29">
      <c r="A18" s="138" t="str">
        <f>IF(รายชื่อสมาชิก!A17="","",รายชื่อสมาชิก!A17&amp; "  " )</f>
        <v xml:space="preserve">13  </v>
      </c>
      <c r="B18" s="299">
        <v>3</v>
      </c>
      <c r="C18" s="297"/>
      <c r="D18" s="297">
        <v>3</v>
      </c>
      <c r="E18" s="297"/>
      <c r="F18" s="187" t="str">
        <f t="shared" si="0"/>
        <v>+4</v>
      </c>
      <c r="G18" s="140">
        <f t="shared" si="4"/>
        <v>10</v>
      </c>
      <c r="H18" s="298">
        <v>3</v>
      </c>
      <c r="I18" s="297"/>
      <c r="J18" s="297">
        <v>3</v>
      </c>
      <c r="K18" s="297"/>
      <c r="L18" s="134" t="str">
        <f t="shared" si="1"/>
        <v>+4</v>
      </c>
      <c r="M18" s="135">
        <f t="shared" si="5"/>
        <v>10</v>
      </c>
      <c r="N18" s="300">
        <v>3</v>
      </c>
      <c r="O18" s="301"/>
      <c r="P18" s="298"/>
      <c r="Q18" s="302">
        <v>3</v>
      </c>
      <c r="R18" s="298"/>
      <c r="S18" s="100">
        <v>3</v>
      </c>
      <c r="T18" s="185" t="str">
        <f t="shared" si="2"/>
        <v>+1</v>
      </c>
      <c r="U18" s="188">
        <f t="shared" si="6"/>
        <v>10</v>
      </c>
      <c r="V18" s="299">
        <v>3</v>
      </c>
      <c r="W18" s="297"/>
      <c r="X18" s="297">
        <v>3</v>
      </c>
      <c r="Y18" s="297"/>
      <c r="Z18" s="186" t="str">
        <f t="shared" si="3"/>
        <v>+4</v>
      </c>
      <c r="AA18" s="188">
        <f t="shared" si="7"/>
        <v>10</v>
      </c>
      <c r="AB18" s="315">
        <f>สรุปผลเทอม2!L18</f>
        <v>80</v>
      </c>
      <c r="AC18" s="316"/>
    </row>
    <row r="19" spans="1:29">
      <c r="A19" s="138" t="str">
        <f>IF(รายชื่อสมาชิก!A18="","",รายชื่อสมาชิก!A18&amp; "  " )</f>
        <v xml:space="preserve">14  </v>
      </c>
      <c r="B19" s="299">
        <v>3</v>
      </c>
      <c r="C19" s="297"/>
      <c r="D19" s="297">
        <v>3</v>
      </c>
      <c r="E19" s="297"/>
      <c r="F19" s="187" t="str">
        <f t="shared" si="0"/>
        <v>+4</v>
      </c>
      <c r="G19" s="140">
        <f t="shared" si="4"/>
        <v>10</v>
      </c>
      <c r="H19" s="298">
        <v>3</v>
      </c>
      <c r="I19" s="297"/>
      <c r="J19" s="297">
        <v>3</v>
      </c>
      <c r="K19" s="297"/>
      <c r="L19" s="134" t="str">
        <f t="shared" si="1"/>
        <v>+4</v>
      </c>
      <c r="M19" s="135">
        <f t="shared" si="5"/>
        <v>10</v>
      </c>
      <c r="N19" s="300">
        <v>3</v>
      </c>
      <c r="O19" s="301"/>
      <c r="P19" s="298"/>
      <c r="Q19" s="302">
        <v>3</v>
      </c>
      <c r="R19" s="298"/>
      <c r="S19" s="100">
        <v>3</v>
      </c>
      <c r="T19" s="185" t="str">
        <f t="shared" si="2"/>
        <v>+1</v>
      </c>
      <c r="U19" s="188">
        <f t="shared" si="6"/>
        <v>10</v>
      </c>
      <c r="V19" s="299">
        <v>3</v>
      </c>
      <c r="W19" s="297"/>
      <c r="X19" s="297">
        <v>3</v>
      </c>
      <c r="Y19" s="297"/>
      <c r="Z19" s="186" t="str">
        <f t="shared" si="3"/>
        <v>+4</v>
      </c>
      <c r="AA19" s="188">
        <f t="shared" si="7"/>
        <v>10</v>
      </c>
      <c r="AB19" s="315">
        <f>สรุปผลเทอม2!L19</f>
        <v>80</v>
      </c>
      <c r="AC19" s="316"/>
    </row>
    <row r="20" spans="1:29">
      <c r="A20" s="138" t="str">
        <f>IF(รายชื่อสมาชิก!A19="","",รายชื่อสมาชิก!A19&amp; "  " )</f>
        <v xml:space="preserve">15  </v>
      </c>
      <c r="B20" s="299">
        <v>3</v>
      </c>
      <c r="C20" s="297"/>
      <c r="D20" s="297">
        <v>3</v>
      </c>
      <c r="E20" s="297"/>
      <c r="F20" s="187" t="str">
        <f t="shared" si="0"/>
        <v>+4</v>
      </c>
      <c r="G20" s="140">
        <f t="shared" si="4"/>
        <v>10</v>
      </c>
      <c r="H20" s="298">
        <v>3</v>
      </c>
      <c r="I20" s="297"/>
      <c r="J20" s="297">
        <v>3</v>
      </c>
      <c r="K20" s="297"/>
      <c r="L20" s="134" t="str">
        <f t="shared" si="1"/>
        <v>+4</v>
      </c>
      <c r="M20" s="135">
        <f t="shared" si="5"/>
        <v>10</v>
      </c>
      <c r="N20" s="300">
        <v>3</v>
      </c>
      <c r="O20" s="301"/>
      <c r="P20" s="298"/>
      <c r="Q20" s="302">
        <v>3</v>
      </c>
      <c r="R20" s="298"/>
      <c r="S20" s="100">
        <v>3</v>
      </c>
      <c r="T20" s="185" t="str">
        <f t="shared" si="2"/>
        <v>+1</v>
      </c>
      <c r="U20" s="188">
        <f t="shared" si="6"/>
        <v>10</v>
      </c>
      <c r="V20" s="299">
        <v>3</v>
      </c>
      <c r="W20" s="297"/>
      <c r="X20" s="297">
        <v>3</v>
      </c>
      <c r="Y20" s="297"/>
      <c r="Z20" s="186" t="str">
        <f t="shared" si="3"/>
        <v>+4</v>
      </c>
      <c r="AA20" s="188">
        <f t="shared" si="7"/>
        <v>10</v>
      </c>
      <c r="AB20" s="315">
        <f>สรุปผลเทอม2!L20</f>
        <v>80</v>
      </c>
      <c r="AC20" s="316"/>
    </row>
    <row r="21" spans="1:29">
      <c r="A21" s="138" t="str">
        <f>IF(รายชื่อสมาชิก!A20="","",รายชื่อสมาชิก!A20&amp; "  " )</f>
        <v/>
      </c>
      <c r="B21" s="299"/>
      <c r="C21" s="297"/>
      <c r="D21" s="297"/>
      <c r="E21" s="297"/>
      <c r="F21" s="187" t="str">
        <f t="shared" si="0"/>
        <v/>
      </c>
      <c r="G21" s="140" t="str">
        <f t="shared" si="4"/>
        <v/>
      </c>
      <c r="H21" s="298"/>
      <c r="I21" s="297"/>
      <c r="J21" s="297"/>
      <c r="K21" s="297"/>
      <c r="L21" s="134" t="str">
        <f t="shared" si="1"/>
        <v/>
      </c>
      <c r="M21" s="135" t="str">
        <f t="shared" si="5"/>
        <v/>
      </c>
      <c r="N21" s="300"/>
      <c r="O21" s="301"/>
      <c r="P21" s="298"/>
      <c r="Q21" s="302"/>
      <c r="R21" s="298"/>
      <c r="S21" s="100"/>
      <c r="T21" s="185" t="str">
        <f t="shared" si="2"/>
        <v/>
      </c>
      <c r="U21" s="188" t="str">
        <f t="shared" si="6"/>
        <v/>
      </c>
      <c r="V21" s="299"/>
      <c r="W21" s="297"/>
      <c r="X21" s="297"/>
      <c r="Y21" s="297"/>
      <c r="Z21" s="186" t="str">
        <f t="shared" si="3"/>
        <v/>
      </c>
      <c r="AA21" s="188" t="str">
        <f t="shared" si="7"/>
        <v/>
      </c>
      <c r="AB21" s="315" t="str">
        <f>สรุปผลเทอม2!L21</f>
        <v/>
      </c>
      <c r="AC21" s="316"/>
    </row>
    <row r="22" spans="1:29">
      <c r="A22" s="138" t="str">
        <f>IF(รายชื่อสมาชิก!A21="","",รายชื่อสมาชิก!A21&amp; "  " )</f>
        <v/>
      </c>
      <c r="B22" s="299"/>
      <c r="C22" s="297"/>
      <c r="D22" s="297"/>
      <c r="E22" s="297"/>
      <c r="F22" s="187" t="str">
        <f t="shared" si="0"/>
        <v/>
      </c>
      <c r="G22" s="140" t="str">
        <f t="shared" si="4"/>
        <v/>
      </c>
      <c r="H22" s="298"/>
      <c r="I22" s="297"/>
      <c r="J22" s="297"/>
      <c r="K22" s="297"/>
      <c r="L22" s="134" t="str">
        <f t="shared" si="1"/>
        <v/>
      </c>
      <c r="M22" s="135" t="str">
        <f t="shared" si="5"/>
        <v/>
      </c>
      <c r="N22" s="300"/>
      <c r="O22" s="301"/>
      <c r="P22" s="298"/>
      <c r="Q22" s="302"/>
      <c r="R22" s="298"/>
      <c r="S22" s="100"/>
      <c r="T22" s="185" t="str">
        <f t="shared" si="2"/>
        <v/>
      </c>
      <c r="U22" s="188" t="str">
        <f t="shared" si="6"/>
        <v/>
      </c>
      <c r="V22" s="299"/>
      <c r="W22" s="297"/>
      <c r="X22" s="297"/>
      <c r="Y22" s="297"/>
      <c r="Z22" s="186" t="str">
        <f t="shared" si="3"/>
        <v/>
      </c>
      <c r="AA22" s="188" t="str">
        <f t="shared" si="7"/>
        <v/>
      </c>
      <c r="AB22" s="315" t="str">
        <f>สรุปผลเทอม2!L22</f>
        <v/>
      </c>
      <c r="AC22" s="316"/>
    </row>
    <row r="23" spans="1:29">
      <c r="A23" s="138" t="str">
        <f>IF(รายชื่อสมาชิก!A22="","",รายชื่อสมาชิก!A22&amp; "  " )</f>
        <v/>
      </c>
      <c r="B23" s="299"/>
      <c r="C23" s="297"/>
      <c r="D23" s="297"/>
      <c r="E23" s="297"/>
      <c r="F23" s="187" t="str">
        <f t="shared" si="0"/>
        <v/>
      </c>
      <c r="G23" s="140" t="str">
        <f t="shared" si="4"/>
        <v/>
      </c>
      <c r="H23" s="298"/>
      <c r="I23" s="297"/>
      <c r="J23" s="297"/>
      <c r="K23" s="297"/>
      <c r="L23" s="134" t="str">
        <f t="shared" si="1"/>
        <v/>
      </c>
      <c r="M23" s="135" t="str">
        <f t="shared" si="5"/>
        <v/>
      </c>
      <c r="N23" s="300"/>
      <c r="O23" s="301"/>
      <c r="P23" s="298"/>
      <c r="Q23" s="302"/>
      <c r="R23" s="298"/>
      <c r="S23" s="100"/>
      <c r="T23" s="185" t="str">
        <f t="shared" si="2"/>
        <v/>
      </c>
      <c r="U23" s="188" t="str">
        <f t="shared" si="6"/>
        <v/>
      </c>
      <c r="V23" s="299"/>
      <c r="W23" s="297"/>
      <c r="X23" s="297"/>
      <c r="Y23" s="297"/>
      <c r="Z23" s="186" t="str">
        <f t="shared" si="3"/>
        <v/>
      </c>
      <c r="AA23" s="188" t="str">
        <f t="shared" si="7"/>
        <v/>
      </c>
      <c r="AB23" s="315" t="str">
        <f>สรุปผลเทอม2!L23</f>
        <v/>
      </c>
      <c r="AC23" s="316"/>
    </row>
    <row r="24" spans="1:29">
      <c r="A24" s="138" t="str">
        <f>IF(รายชื่อสมาชิก!A23="","",รายชื่อสมาชิก!A23&amp; "  " )</f>
        <v/>
      </c>
      <c r="B24" s="299"/>
      <c r="C24" s="297"/>
      <c r="D24" s="297"/>
      <c r="E24" s="297"/>
      <c r="F24" s="187" t="str">
        <f t="shared" si="0"/>
        <v/>
      </c>
      <c r="G24" s="140" t="str">
        <f t="shared" si="4"/>
        <v/>
      </c>
      <c r="H24" s="298"/>
      <c r="I24" s="297"/>
      <c r="J24" s="297"/>
      <c r="K24" s="297"/>
      <c r="L24" s="134" t="str">
        <f t="shared" si="1"/>
        <v/>
      </c>
      <c r="M24" s="135" t="str">
        <f t="shared" si="5"/>
        <v/>
      </c>
      <c r="N24" s="300"/>
      <c r="O24" s="301"/>
      <c r="P24" s="298"/>
      <c r="Q24" s="302"/>
      <c r="R24" s="298"/>
      <c r="S24" s="100"/>
      <c r="T24" s="185" t="str">
        <f t="shared" si="2"/>
        <v/>
      </c>
      <c r="U24" s="188" t="str">
        <f t="shared" si="6"/>
        <v/>
      </c>
      <c r="V24" s="299"/>
      <c r="W24" s="297"/>
      <c r="X24" s="297"/>
      <c r="Y24" s="297"/>
      <c r="Z24" s="186" t="str">
        <f t="shared" si="3"/>
        <v/>
      </c>
      <c r="AA24" s="188" t="str">
        <f t="shared" si="7"/>
        <v/>
      </c>
      <c r="AB24" s="315" t="str">
        <f>สรุปผลเทอม2!L24</f>
        <v/>
      </c>
      <c r="AC24" s="316"/>
    </row>
    <row r="25" spans="1:29">
      <c r="A25" s="138" t="str">
        <f>IF(รายชื่อสมาชิก!A24="","",รายชื่อสมาชิก!A24&amp; "  " )</f>
        <v/>
      </c>
      <c r="B25" s="299"/>
      <c r="C25" s="297"/>
      <c r="D25" s="297"/>
      <c r="E25" s="297"/>
      <c r="F25" s="187" t="str">
        <f t="shared" si="0"/>
        <v/>
      </c>
      <c r="G25" s="140" t="str">
        <f t="shared" si="4"/>
        <v/>
      </c>
      <c r="H25" s="298"/>
      <c r="I25" s="297"/>
      <c r="J25" s="297"/>
      <c r="K25" s="297"/>
      <c r="L25" s="134" t="str">
        <f t="shared" si="1"/>
        <v/>
      </c>
      <c r="M25" s="135" t="str">
        <f t="shared" si="5"/>
        <v/>
      </c>
      <c r="N25" s="300"/>
      <c r="O25" s="301"/>
      <c r="P25" s="298"/>
      <c r="Q25" s="302"/>
      <c r="R25" s="298"/>
      <c r="S25" s="100"/>
      <c r="T25" s="185" t="str">
        <f t="shared" si="2"/>
        <v/>
      </c>
      <c r="U25" s="188" t="str">
        <f t="shared" si="6"/>
        <v/>
      </c>
      <c r="V25" s="299"/>
      <c r="W25" s="297"/>
      <c r="X25" s="297"/>
      <c r="Y25" s="297"/>
      <c r="Z25" s="186" t="str">
        <f t="shared" si="3"/>
        <v/>
      </c>
      <c r="AA25" s="188" t="str">
        <f t="shared" si="7"/>
        <v/>
      </c>
      <c r="AB25" s="315" t="str">
        <f>สรุปผลเทอม2!L25</f>
        <v/>
      </c>
      <c r="AC25" s="316"/>
    </row>
    <row r="26" spans="1:29">
      <c r="A26" s="138" t="str">
        <f>IF(รายชื่อสมาชิก!A25="","",รายชื่อสมาชิก!A25&amp; "  " )</f>
        <v/>
      </c>
      <c r="B26" s="299"/>
      <c r="C26" s="297"/>
      <c r="D26" s="297"/>
      <c r="E26" s="297"/>
      <c r="F26" s="187" t="str">
        <f t="shared" si="0"/>
        <v/>
      </c>
      <c r="G26" s="140" t="str">
        <f t="shared" si="4"/>
        <v/>
      </c>
      <c r="H26" s="298"/>
      <c r="I26" s="297"/>
      <c r="J26" s="297"/>
      <c r="K26" s="297"/>
      <c r="L26" s="134" t="str">
        <f t="shared" si="1"/>
        <v/>
      </c>
      <c r="M26" s="135" t="str">
        <f t="shared" si="5"/>
        <v/>
      </c>
      <c r="N26" s="300"/>
      <c r="O26" s="301"/>
      <c r="P26" s="298"/>
      <c r="Q26" s="302"/>
      <c r="R26" s="298"/>
      <c r="S26" s="100"/>
      <c r="T26" s="185" t="str">
        <f t="shared" si="2"/>
        <v/>
      </c>
      <c r="U26" s="188" t="str">
        <f t="shared" si="6"/>
        <v/>
      </c>
      <c r="V26" s="299"/>
      <c r="W26" s="297"/>
      <c r="X26" s="297"/>
      <c r="Y26" s="297"/>
      <c r="Z26" s="186" t="str">
        <f t="shared" si="3"/>
        <v/>
      </c>
      <c r="AA26" s="188" t="str">
        <f t="shared" si="7"/>
        <v/>
      </c>
      <c r="AB26" s="315" t="str">
        <f>สรุปผลเทอม2!L26</f>
        <v/>
      </c>
      <c r="AC26" s="316"/>
    </row>
    <row r="27" spans="1:29">
      <c r="A27" s="138" t="str">
        <f>IF(รายชื่อสมาชิก!A26="","",รายชื่อสมาชิก!A26&amp; "  " )</f>
        <v/>
      </c>
      <c r="B27" s="299"/>
      <c r="C27" s="297"/>
      <c r="D27" s="297"/>
      <c r="E27" s="297"/>
      <c r="F27" s="187" t="str">
        <f t="shared" si="0"/>
        <v/>
      </c>
      <c r="G27" s="140" t="str">
        <f t="shared" si="4"/>
        <v/>
      </c>
      <c r="H27" s="298"/>
      <c r="I27" s="297"/>
      <c r="J27" s="297"/>
      <c r="K27" s="297"/>
      <c r="L27" s="134" t="str">
        <f t="shared" si="1"/>
        <v/>
      </c>
      <c r="M27" s="135" t="str">
        <f t="shared" si="5"/>
        <v/>
      </c>
      <c r="N27" s="300"/>
      <c r="O27" s="301"/>
      <c r="P27" s="298"/>
      <c r="Q27" s="302"/>
      <c r="R27" s="298"/>
      <c r="S27" s="100"/>
      <c r="T27" s="185" t="str">
        <f t="shared" si="2"/>
        <v/>
      </c>
      <c r="U27" s="188" t="str">
        <f>IF($A27="","",(SUM(N27,Q27,S27)+1))</f>
        <v/>
      </c>
      <c r="V27" s="299"/>
      <c r="W27" s="297"/>
      <c r="X27" s="297"/>
      <c r="Y27" s="297"/>
      <c r="Z27" s="186" t="str">
        <f t="shared" si="3"/>
        <v/>
      </c>
      <c r="AA27" s="188" t="str">
        <f t="shared" si="7"/>
        <v/>
      </c>
      <c r="AB27" s="315" t="str">
        <f>สรุปผลเทอม2!L27</f>
        <v/>
      </c>
      <c r="AC27" s="316"/>
    </row>
    <row r="28" spans="1:29" ht="21.6" thickBot="1">
      <c r="A28" s="142" t="str">
        <f>IF(รายชื่อสมาชิก!A27="","",รายชื่อสมาชิก!A27&amp; "  " )</f>
        <v/>
      </c>
      <c r="B28" s="305"/>
      <c r="C28" s="303"/>
      <c r="D28" s="303"/>
      <c r="E28" s="303"/>
      <c r="F28" s="189" t="str">
        <f t="shared" si="0"/>
        <v/>
      </c>
      <c r="G28" s="144" t="str">
        <f t="shared" si="4"/>
        <v/>
      </c>
      <c r="H28" s="304"/>
      <c r="I28" s="303"/>
      <c r="J28" s="303"/>
      <c r="K28" s="303"/>
      <c r="L28" s="145" t="str">
        <f t="shared" si="1"/>
        <v/>
      </c>
      <c r="M28" s="135" t="str">
        <f t="shared" si="5"/>
        <v/>
      </c>
      <c r="N28" s="317"/>
      <c r="O28" s="318"/>
      <c r="P28" s="304"/>
      <c r="Q28" s="319"/>
      <c r="R28" s="304"/>
      <c r="S28" s="101"/>
      <c r="T28" s="190" t="str">
        <f t="shared" si="2"/>
        <v/>
      </c>
      <c r="U28" s="191" t="str">
        <f t="shared" si="6"/>
        <v/>
      </c>
      <c r="V28" s="305"/>
      <c r="W28" s="303"/>
      <c r="X28" s="303"/>
      <c r="Y28" s="303"/>
      <c r="Z28" s="192" t="str">
        <f t="shared" si="3"/>
        <v/>
      </c>
      <c r="AA28" s="191" t="str">
        <f t="shared" si="7"/>
        <v/>
      </c>
      <c r="AB28" s="320" t="str">
        <f>สรุปผลเทอม2!L28</f>
        <v/>
      </c>
      <c r="AC28" s="321"/>
    </row>
  </sheetData>
  <sheetProtection algorithmName="SHA-512" hashValue="XFzmKFy0NnxlCiv56XwouHrpkg5elbEmAdk5AFpNMV2F1TCW6pP3y+WnQTD+pQs0B+i3cf5bQr9QJw00Cnw7GQ==" saltValue="bmhVymXwGih3JNQ6cPQzvQ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4375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tabSelected="1" view="pageLayout" topLeftCell="A10" zoomScaleNormal="100" workbookViewId="0">
      <selection activeCell="F20" sqref="F20"/>
    </sheetView>
  </sheetViews>
  <sheetFormatPr defaultColWidth="9.109375" defaultRowHeight="21"/>
  <cols>
    <col min="1" max="1" width="4.5546875" style="110" customWidth="1"/>
    <col min="2" max="2" width="12.5546875" style="110" customWidth="1"/>
    <col min="3" max="3" width="12.6640625" style="110" customWidth="1"/>
    <col min="4" max="4" width="4.88671875" style="173" customWidth="1"/>
    <col min="5" max="11" width="5" style="173" customWidth="1"/>
    <col min="12" max="12" width="6.6640625" style="181" customWidth="1"/>
    <col min="13" max="14" width="5" style="181" customWidth="1"/>
    <col min="15" max="15" width="5.33203125" style="181" customWidth="1"/>
    <col min="16" max="16" width="4.88671875" style="181" customWidth="1"/>
    <col min="17" max="16384" width="9.109375" style="110"/>
  </cols>
  <sheetData>
    <row r="1" spans="1:16">
      <c r="A1" s="362" t="s">
        <v>468</v>
      </c>
      <c r="B1" s="363"/>
      <c r="C1" s="363"/>
      <c r="D1" s="363"/>
      <c r="E1" s="363"/>
      <c r="F1" s="363"/>
      <c r="G1" s="150"/>
      <c r="H1" s="368" t="str">
        <f>IF(ปก!E8="","",(ปก!I8))</f>
        <v/>
      </c>
      <c r="I1" s="368"/>
      <c r="J1" s="368"/>
      <c r="K1" s="368"/>
      <c r="L1" s="368"/>
      <c r="M1" s="368"/>
      <c r="N1" s="363" t="s">
        <v>497</v>
      </c>
      <c r="O1" s="363"/>
      <c r="P1" s="151" t="str">
        <f>ปก!N7</f>
        <v>2</v>
      </c>
    </row>
    <row r="2" spans="1:16" ht="21.6" thickBot="1">
      <c r="A2" s="369" t="s">
        <v>22</v>
      </c>
      <c r="B2" s="370"/>
      <c r="C2" s="364" t="str">
        <f>ปก!H10</f>
        <v>นางสาววาสนา บุญเพ็ญ</v>
      </c>
      <c r="D2" s="365"/>
      <c r="E2" s="365"/>
      <c r="F2" s="366"/>
      <c r="G2" s="364" t="str">
        <f>IF(ปก!H11="","",(ปก!H11))</f>
        <v>นางสาวพักตร์พิมล บุราณเดช</v>
      </c>
      <c r="H2" s="365"/>
      <c r="I2" s="365"/>
      <c r="J2" s="365"/>
      <c r="K2" s="365"/>
      <c r="L2" s="366"/>
      <c r="M2" s="364" t="str">
        <f>ปก!F9</f>
        <v>ชั้นมัธยมศึกษาปีที่ 3</v>
      </c>
      <c r="N2" s="365"/>
      <c r="O2" s="365"/>
      <c r="P2" s="367"/>
    </row>
    <row r="3" spans="1:16" ht="21.6" thickBot="1">
      <c r="A3" s="326" t="s">
        <v>1</v>
      </c>
      <c r="B3" s="309" t="s">
        <v>431</v>
      </c>
      <c r="C3" s="329"/>
      <c r="D3" s="152" t="s">
        <v>488</v>
      </c>
      <c r="E3" s="153" t="s">
        <v>489</v>
      </c>
      <c r="F3" s="153" t="s">
        <v>490</v>
      </c>
      <c r="G3" s="153" t="s">
        <v>491</v>
      </c>
      <c r="H3" s="153" t="s">
        <v>492</v>
      </c>
      <c r="I3" s="153" t="s">
        <v>493</v>
      </c>
      <c r="J3" s="153" t="s">
        <v>494</v>
      </c>
      <c r="K3" s="154" t="s">
        <v>495</v>
      </c>
      <c r="L3" s="155" t="s">
        <v>432</v>
      </c>
      <c r="M3" s="349" t="s">
        <v>433</v>
      </c>
      <c r="N3" s="350"/>
      <c r="O3" s="351"/>
      <c r="P3" s="352"/>
    </row>
    <row r="4" spans="1:16">
      <c r="A4" s="327"/>
      <c r="B4" s="330"/>
      <c r="C4" s="331"/>
      <c r="D4" s="353">
        <v>10</v>
      </c>
      <c r="E4" s="355">
        <v>10</v>
      </c>
      <c r="F4" s="355">
        <v>10</v>
      </c>
      <c r="G4" s="355">
        <v>10</v>
      </c>
      <c r="H4" s="355">
        <v>10</v>
      </c>
      <c r="I4" s="355">
        <v>10</v>
      </c>
      <c r="J4" s="355">
        <v>10</v>
      </c>
      <c r="K4" s="357">
        <v>10</v>
      </c>
      <c r="L4" s="359">
        <v>80</v>
      </c>
      <c r="M4" s="156" t="s">
        <v>64</v>
      </c>
      <c r="N4" s="361" t="s">
        <v>64</v>
      </c>
      <c r="O4" s="156" t="s">
        <v>55</v>
      </c>
      <c r="P4" s="157" t="s">
        <v>437</v>
      </c>
    </row>
    <row r="5" spans="1:16" ht="24" customHeight="1" thickBot="1">
      <c r="A5" s="328"/>
      <c r="B5" s="332"/>
      <c r="C5" s="333"/>
      <c r="D5" s="354"/>
      <c r="E5" s="356"/>
      <c r="F5" s="356"/>
      <c r="G5" s="356"/>
      <c r="H5" s="356"/>
      <c r="I5" s="356"/>
      <c r="J5" s="356"/>
      <c r="K5" s="358"/>
      <c r="L5" s="360"/>
      <c r="M5" s="158" t="s">
        <v>435</v>
      </c>
      <c r="N5" s="334"/>
      <c r="O5" s="158" t="s">
        <v>436</v>
      </c>
      <c r="P5" s="159" t="s">
        <v>55</v>
      </c>
    </row>
    <row r="6" spans="1:16">
      <c r="A6" s="160" t="str">
        <f>IF(รายชื่อสมาชิก!A5="","",รายชื่อสมาชิก!A5&amp; "  " )</f>
        <v xml:space="preserve">1  </v>
      </c>
      <c r="B6" s="324" t="str">
        <f>IF(รายชื่อสมาชิก!D5="","",รายชื่อสมาชิก!D5&amp; "  " )</f>
        <v xml:space="preserve">เด็กชายณัฐภูมิ  ชัยมานิตย์  </v>
      </c>
      <c r="C6" s="325"/>
      <c r="D6" s="161">
        <f>'คุณลักษณะ(ข้อ1-4)'!I6</f>
        <v>10</v>
      </c>
      <c r="E6" s="161">
        <f>'คุณลักษณะ(ข้อ1-4)'!O6</f>
        <v>10</v>
      </c>
      <c r="F6" s="161">
        <f>'คุณลักษณะ(ข้อ1-4)'!T6</f>
        <v>10</v>
      </c>
      <c r="G6" s="161">
        <f>'คุณลักษณะ(ข้อ1-4)'!AD6</f>
        <v>10</v>
      </c>
      <c r="H6" s="161">
        <f>'คุณลักษณะ(ข้อ5-8)'!G6</f>
        <v>7</v>
      </c>
      <c r="I6" s="161">
        <f>'คุณลักษณะ(ข้อ5-8)'!M6</f>
        <v>8</v>
      </c>
      <c r="J6" s="161">
        <f>'คุณลักษณะ(ข้อ5-8)'!U6</f>
        <v>8</v>
      </c>
      <c r="K6" s="162">
        <f>'คุณลักษณะ(ข้อ5-8)'!AA6</f>
        <v>8</v>
      </c>
      <c r="L6" s="155">
        <f>IF($A6="","",(SUM(D6:K6)))</f>
        <v>71</v>
      </c>
      <c r="M6" s="163" t="str">
        <f>IF($A6="","",IF(L6&gt;=75.5,"√"," "))</f>
        <v xml:space="preserve"> </v>
      </c>
      <c r="N6" s="164" t="str">
        <f>IF($A6="","",IF(L6&gt;=75.5," ",IF(L6&gt;=65.5,"√",IF(L6&lt;65.5," "))))</f>
        <v>√</v>
      </c>
      <c r="O6" s="164" t="str">
        <f>IF($A6="","",IF(L6&gt;=65.5," ",IF(L6&gt;=40.5,"√",IF(L6&lt;40.5," "))))</f>
        <v xml:space="preserve"> </v>
      </c>
      <c r="P6" s="165" t="str">
        <f>IF($A6="","",IF(L6&lt;39.5,"√"," "))</f>
        <v xml:space="preserve"> </v>
      </c>
    </row>
    <row r="7" spans="1:16">
      <c r="A7" s="166" t="str">
        <f>IF(รายชื่อสมาชิก!A6="","",รายชื่อสมาชิก!A6&amp; "  " )</f>
        <v xml:space="preserve">2  </v>
      </c>
      <c r="B7" s="322" t="str">
        <f>IF(รายชื่อสมาชิก!D6="","",รายชื่อสมาชิก!D6&amp; "  " )</f>
        <v xml:space="preserve">นางสาวณัฎฐิดา  ทัดทอง  </v>
      </c>
      <c r="C7" s="323"/>
      <c r="D7" s="161">
        <f>'คุณลักษณะ(ข้อ1-4)'!I7</f>
        <v>10</v>
      </c>
      <c r="E7" s="161">
        <f>'คุณลักษณะ(ข้อ1-4)'!O7</f>
        <v>10</v>
      </c>
      <c r="F7" s="161">
        <f>'คุณลักษณะ(ข้อ1-4)'!T7</f>
        <v>10</v>
      </c>
      <c r="G7" s="161">
        <f>'คุณลักษณะ(ข้อ1-4)'!AD7</f>
        <v>10</v>
      </c>
      <c r="H7" s="161">
        <f>'คุณลักษณะ(ข้อ5-8)'!G7</f>
        <v>8</v>
      </c>
      <c r="I7" s="161">
        <f>'คุณลักษณะ(ข้อ5-8)'!M7</f>
        <v>8</v>
      </c>
      <c r="J7" s="161">
        <f>'คุณลักษณะ(ข้อ5-8)'!U7</f>
        <v>7</v>
      </c>
      <c r="K7" s="162">
        <f>'คุณลักษณะ(ข้อ5-8)'!AA7</f>
        <v>6</v>
      </c>
      <c r="L7" s="167">
        <f t="shared" ref="L7:L28" si="0">IF($A7="","",(SUM(D7:K7)))</f>
        <v>69</v>
      </c>
      <c r="M7" s="168" t="str">
        <f t="shared" ref="M7:M28" si="1">IF($A7="","",IF(L7&gt;=75.5,"√"," "))</f>
        <v xml:space="preserve"> </v>
      </c>
      <c r="N7" s="169" t="str">
        <f t="shared" ref="N7:N28" si="2">IF($A7="","",IF(L7&gt;=75.5," ",IF(L7&gt;=65.5,"√",IF(L7&lt;65.5," "))))</f>
        <v>√</v>
      </c>
      <c r="O7" s="169" t="str">
        <f t="shared" ref="O7:O28" si="3">IF($A7="","",IF(L7&gt;=65.5," ",IF(L7&gt;=40.5,"√",IF(L7&lt;40.5," "))))</f>
        <v xml:space="preserve"> </v>
      </c>
      <c r="P7" s="170" t="str">
        <f t="shared" ref="P7:P28" si="4">IF($A7="","",IF(L7&lt;39.5,"√"," "))</f>
        <v xml:space="preserve"> </v>
      </c>
    </row>
    <row r="8" spans="1:16">
      <c r="A8" s="166" t="str">
        <f>IF(รายชื่อสมาชิก!A7="","",รายชื่อสมาชิก!A7&amp; "  " )</f>
        <v xml:space="preserve">3  </v>
      </c>
      <c r="B8" s="322" t="str">
        <f>IF(รายชื่อสมาชิก!D7="","",รายชื่อสมาชิก!D7&amp; "  " )</f>
        <v xml:space="preserve">นางสาวพิมพ์รดา  แก้วโผงเผง  </v>
      </c>
      <c r="C8" s="323"/>
      <c r="D8" s="161">
        <f>'คุณลักษณะ(ข้อ1-4)'!I8</f>
        <v>10</v>
      </c>
      <c r="E8" s="161">
        <f>'คุณลักษณะ(ข้อ1-4)'!O8</f>
        <v>10</v>
      </c>
      <c r="F8" s="161">
        <f>'คุณลักษณะ(ข้อ1-4)'!T8</f>
        <v>10</v>
      </c>
      <c r="G8" s="161">
        <f>'คุณลักษณะ(ข้อ1-4)'!AD8</f>
        <v>10</v>
      </c>
      <c r="H8" s="161">
        <f>'คุณลักษณะ(ข้อ5-8)'!G8</f>
        <v>10</v>
      </c>
      <c r="I8" s="161">
        <f>'คุณลักษณะ(ข้อ5-8)'!M8</f>
        <v>10</v>
      </c>
      <c r="J8" s="161">
        <f>'คุณลักษณะ(ข้อ5-8)'!U8</f>
        <v>10</v>
      </c>
      <c r="K8" s="162">
        <f>'คุณลักษณะ(ข้อ5-8)'!AA8</f>
        <v>10</v>
      </c>
      <c r="L8" s="167">
        <f t="shared" si="0"/>
        <v>80</v>
      </c>
      <c r="M8" s="168" t="str">
        <f t="shared" si="1"/>
        <v>√</v>
      </c>
      <c r="N8" s="169" t="str">
        <f t="shared" si="2"/>
        <v xml:space="preserve"> </v>
      </c>
      <c r="O8" s="169" t="str">
        <f t="shared" si="3"/>
        <v xml:space="preserve"> </v>
      </c>
      <c r="P8" s="170" t="str">
        <f t="shared" si="4"/>
        <v xml:space="preserve"> </v>
      </c>
    </row>
    <row r="9" spans="1:16">
      <c r="A9" s="166" t="str">
        <f>IF(รายชื่อสมาชิก!A8="","",รายชื่อสมาชิก!A8&amp; "  " )</f>
        <v xml:space="preserve">4  </v>
      </c>
      <c r="B9" s="322" t="str">
        <f>IF(รายชื่อสมาชิก!D8="","",รายชื่อสมาชิก!D8&amp; "  " )</f>
        <v xml:space="preserve">เด็กหญิงตรีลดา  ดอนคงมี  </v>
      </c>
      <c r="C9" s="323"/>
      <c r="D9" s="161">
        <f>'คุณลักษณะ(ข้อ1-4)'!I9</f>
        <v>10</v>
      </c>
      <c r="E9" s="161">
        <f>'คุณลักษณะ(ข้อ1-4)'!O9</f>
        <v>10</v>
      </c>
      <c r="F9" s="161">
        <f>'คุณลักษณะ(ข้อ1-4)'!T9</f>
        <v>10</v>
      </c>
      <c r="G9" s="161">
        <f>'คุณลักษณะ(ข้อ1-4)'!AD9</f>
        <v>10</v>
      </c>
      <c r="H9" s="161">
        <f>'คุณลักษณะ(ข้อ5-8)'!G9</f>
        <v>10</v>
      </c>
      <c r="I9" s="161">
        <f>'คุณลักษณะ(ข้อ5-8)'!M9</f>
        <v>10</v>
      </c>
      <c r="J9" s="161">
        <f>'คุณลักษณะ(ข้อ5-8)'!U9</f>
        <v>10</v>
      </c>
      <c r="K9" s="162">
        <f>'คุณลักษณะ(ข้อ5-8)'!AA9</f>
        <v>10</v>
      </c>
      <c r="L9" s="167">
        <f t="shared" si="0"/>
        <v>80</v>
      </c>
      <c r="M9" s="168" t="str">
        <f t="shared" si="1"/>
        <v>√</v>
      </c>
      <c r="N9" s="169" t="str">
        <f t="shared" si="2"/>
        <v xml:space="preserve"> </v>
      </c>
      <c r="O9" s="169" t="str">
        <f t="shared" si="3"/>
        <v xml:space="preserve"> </v>
      </c>
      <c r="P9" s="170" t="str">
        <f t="shared" si="4"/>
        <v xml:space="preserve"> </v>
      </c>
    </row>
    <row r="10" spans="1:16">
      <c r="A10" s="166" t="str">
        <f>IF(รายชื่อสมาชิก!A9="","",รายชื่อสมาชิก!A9&amp; "  " )</f>
        <v xml:space="preserve">5  </v>
      </c>
      <c r="B10" s="322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323"/>
      <c r="D10" s="161">
        <f>'คุณลักษณะ(ข้อ1-4)'!I10</f>
        <v>10</v>
      </c>
      <c r="E10" s="161">
        <f>'คุณลักษณะ(ข้อ1-4)'!O10</f>
        <v>10</v>
      </c>
      <c r="F10" s="161">
        <f>'คุณลักษณะ(ข้อ1-4)'!T10</f>
        <v>10</v>
      </c>
      <c r="G10" s="161">
        <f>'คุณลักษณะ(ข้อ1-4)'!AD10</f>
        <v>10</v>
      </c>
      <c r="H10" s="161">
        <f>'คุณลักษณะ(ข้อ5-8)'!G10</f>
        <v>10</v>
      </c>
      <c r="I10" s="161">
        <f>'คุณลักษณะ(ข้อ5-8)'!M10</f>
        <v>10</v>
      </c>
      <c r="J10" s="161">
        <f>'คุณลักษณะ(ข้อ5-8)'!U10</f>
        <v>10</v>
      </c>
      <c r="K10" s="162">
        <f>'คุณลักษณะ(ข้อ5-8)'!AA10</f>
        <v>10</v>
      </c>
      <c r="L10" s="167">
        <f t="shared" si="0"/>
        <v>80</v>
      </c>
      <c r="M10" s="168" t="str">
        <f t="shared" si="1"/>
        <v>√</v>
      </c>
      <c r="N10" s="169" t="str">
        <f t="shared" si="2"/>
        <v xml:space="preserve"> </v>
      </c>
      <c r="O10" s="169" t="str">
        <f t="shared" si="3"/>
        <v xml:space="preserve"> </v>
      </c>
      <c r="P10" s="170" t="str">
        <f t="shared" si="4"/>
        <v xml:space="preserve"> </v>
      </c>
    </row>
    <row r="11" spans="1:16">
      <c r="A11" s="166" t="str">
        <f>IF(รายชื่อสมาชิก!A10="","",รายชื่อสมาชิก!A10&amp; "  " )</f>
        <v xml:space="preserve">6  </v>
      </c>
      <c r="B11" s="322" t="str">
        <f>IF(รายชื่อสมาชิก!D10="","",รายชื่อสมาชิก!D10&amp; "  " )</f>
        <v xml:space="preserve">เด็กชายเดโชชัย  แมตสอง  </v>
      </c>
      <c r="C11" s="323"/>
      <c r="D11" s="161">
        <f>'คุณลักษณะ(ข้อ1-4)'!I11</f>
        <v>10</v>
      </c>
      <c r="E11" s="161">
        <f>'คุณลักษณะ(ข้อ1-4)'!O11</f>
        <v>10</v>
      </c>
      <c r="F11" s="161">
        <f>'คุณลักษณะ(ข้อ1-4)'!T11</f>
        <v>10</v>
      </c>
      <c r="G11" s="161">
        <f>'คุณลักษณะ(ข้อ1-4)'!AD11</f>
        <v>10</v>
      </c>
      <c r="H11" s="161">
        <f>'คุณลักษณะ(ข้อ5-8)'!G11</f>
        <v>10</v>
      </c>
      <c r="I11" s="161">
        <f>'คุณลักษณะ(ข้อ5-8)'!M11</f>
        <v>10</v>
      </c>
      <c r="J11" s="161">
        <f>'คุณลักษณะ(ข้อ5-8)'!U11</f>
        <v>10</v>
      </c>
      <c r="K11" s="162">
        <f>'คุณลักษณะ(ข้อ5-8)'!AA11</f>
        <v>10</v>
      </c>
      <c r="L11" s="167">
        <f t="shared" si="0"/>
        <v>80</v>
      </c>
      <c r="M11" s="168" t="str">
        <f t="shared" si="1"/>
        <v>√</v>
      </c>
      <c r="N11" s="169" t="str">
        <f t="shared" si="2"/>
        <v xml:space="preserve"> </v>
      </c>
      <c r="O11" s="169" t="str">
        <f t="shared" si="3"/>
        <v xml:space="preserve"> </v>
      </c>
      <c r="P11" s="170" t="str">
        <f t="shared" si="4"/>
        <v xml:space="preserve"> </v>
      </c>
    </row>
    <row r="12" spans="1:16">
      <c r="A12" s="166" t="str">
        <f>IF(รายชื่อสมาชิก!A11="","",รายชื่อสมาชิก!A11&amp; "  " )</f>
        <v xml:space="preserve">7  </v>
      </c>
      <c r="B12" s="322" t="str">
        <f>IF(รายชื่อสมาชิก!D11="","",รายชื่อสมาชิก!D11&amp; "  " )</f>
        <v xml:space="preserve">นายศุภกร  บรรจงเลี้ยง  </v>
      </c>
      <c r="C12" s="323"/>
      <c r="D12" s="161">
        <f>'คุณลักษณะ(ข้อ1-4)'!I12</f>
        <v>10</v>
      </c>
      <c r="E12" s="161">
        <f>'คุณลักษณะ(ข้อ1-4)'!O12</f>
        <v>10</v>
      </c>
      <c r="F12" s="161">
        <f>'คุณลักษณะ(ข้อ1-4)'!T12</f>
        <v>10</v>
      </c>
      <c r="G12" s="161">
        <f>'คุณลักษณะ(ข้อ1-4)'!AD12</f>
        <v>10</v>
      </c>
      <c r="H12" s="161">
        <f>'คุณลักษณะ(ข้อ5-8)'!G12</f>
        <v>10</v>
      </c>
      <c r="I12" s="161">
        <f>'คุณลักษณะ(ข้อ5-8)'!M12</f>
        <v>10</v>
      </c>
      <c r="J12" s="161">
        <f>'คุณลักษณะ(ข้อ5-8)'!U12</f>
        <v>10</v>
      </c>
      <c r="K12" s="162">
        <f>'คุณลักษณะ(ข้อ5-8)'!AA12</f>
        <v>10</v>
      </c>
      <c r="L12" s="167">
        <f t="shared" si="0"/>
        <v>80</v>
      </c>
      <c r="M12" s="168" t="str">
        <f t="shared" si="1"/>
        <v>√</v>
      </c>
      <c r="N12" s="169" t="str">
        <f t="shared" si="2"/>
        <v xml:space="preserve"> </v>
      </c>
      <c r="O12" s="169" t="str">
        <f t="shared" si="3"/>
        <v xml:space="preserve"> </v>
      </c>
      <c r="P12" s="170" t="str">
        <f t="shared" si="4"/>
        <v xml:space="preserve"> </v>
      </c>
    </row>
    <row r="13" spans="1:16">
      <c r="A13" s="166" t="str">
        <f>IF(รายชื่อสมาชิก!A12="","",รายชื่อสมาชิก!A12&amp; "  " )</f>
        <v xml:space="preserve">8  </v>
      </c>
      <c r="B13" s="322" t="str">
        <f>IF(รายชื่อสมาชิก!D12="","",รายชื่อสมาชิก!D12&amp; "  " )</f>
        <v xml:space="preserve">เด็กชายรัตนพล  ชมครุฑ  </v>
      </c>
      <c r="C13" s="323"/>
      <c r="D13" s="161">
        <f>'คุณลักษณะ(ข้อ1-4)'!I13</f>
        <v>10</v>
      </c>
      <c r="E13" s="161">
        <f>'คุณลักษณะ(ข้อ1-4)'!O13</f>
        <v>10</v>
      </c>
      <c r="F13" s="161">
        <f>'คุณลักษณะ(ข้อ1-4)'!T13</f>
        <v>10</v>
      </c>
      <c r="G13" s="161">
        <f>'คุณลักษณะ(ข้อ1-4)'!AD13</f>
        <v>10</v>
      </c>
      <c r="H13" s="161">
        <f>'คุณลักษณะ(ข้อ5-8)'!G13</f>
        <v>10</v>
      </c>
      <c r="I13" s="161">
        <f>'คุณลักษณะ(ข้อ5-8)'!M13</f>
        <v>10</v>
      </c>
      <c r="J13" s="161">
        <f>'คุณลักษณะ(ข้อ5-8)'!U13</f>
        <v>10</v>
      </c>
      <c r="K13" s="162">
        <f>'คุณลักษณะ(ข้อ5-8)'!AA13</f>
        <v>10</v>
      </c>
      <c r="L13" s="167">
        <f t="shared" si="0"/>
        <v>80</v>
      </c>
      <c r="M13" s="168" t="str">
        <f t="shared" si="1"/>
        <v>√</v>
      </c>
      <c r="N13" s="169" t="str">
        <f t="shared" si="2"/>
        <v xml:space="preserve"> </v>
      </c>
      <c r="O13" s="169" t="str">
        <f t="shared" si="3"/>
        <v xml:space="preserve"> </v>
      </c>
      <c r="P13" s="170" t="str">
        <f t="shared" si="4"/>
        <v xml:space="preserve"> </v>
      </c>
    </row>
    <row r="14" spans="1:16">
      <c r="A14" s="166" t="str">
        <f>IF(รายชื่อสมาชิก!A13="","",รายชื่อสมาชิก!A13&amp; "  " )</f>
        <v xml:space="preserve">9  </v>
      </c>
      <c r="B14" s="322" t="str">
        <f>IF(รายชื่อสมาชิก!D13="","",รายชื่อสมาชิก!D13&amp; "  " )</f>
        <v xml:space="preserve">นางสาวพิมพ์ชนก จิตรโคตร  </v>
      </c>
      <c r="C14" s="323"/>
      <c r="D14" s="161">
        <f>'คุณลักษณะ(ข้อ1-4)'!I14</f>
        <v>10</v>
      </c>
      <c r="E14" s="161">
        <f>'คุณลักษณะ(ข้อ1-4)'!O14</f>
        <v>10</v>
      </c>
      <c r="F14" s="161">
        <f>'คุณลักษณะ(ข้อ1-4)'!T14</f>
        <v>10</v>
      </c>
      <c r="G14" s="161">
        <f>'คุณลักษณะ(ข้อ1-4)'!AD14</f>
        <v>10</v>
      </c>
      <c r="H14" s="161">
        <f>'คุณลักษณะ(ข้อ5-8)'!G14</f>
        <v>10</v>
      </c>
      <c r="I14" s="161">
        <f>'คุณลักษณะ(ข้อ5-8)'!M14</f>
        <v>10</v>
      </c>
      <c r="J14" s="161">
        <f>'คุณลักษณะ(ข้อ5-8)'!U14</f>
        <v>10</v>
      </c>
      <c r="K14" s="162">
        <f>'คุณลักษณะ(ข้อ5-8)'!AA14</f>
        <v>10</v>
      </c>
      <c r="L14" s="167">
        <f t="shared" si="0"/>
        <v>80</v>
      </c>
      <c r="M14" s="168" t="str">
        <f t="shared" si="1"/>
        <v>√</v>
      </c>
      <c r="N14" s="169" t="str">
        <f t="shared" si="2"/>
        <v xml:space="preserve"> </v>
      </c>
      <c r="O14" s="169" t="str">
        <f t="shared" si="3"/>
        <v xml:space="preserve"> </v>
      </c>
      <c r="P14" s="170" t="str">
        <f t="shared" si="4"/>
        <v xml:space="preserve"> </v>
      </c>
    </row>
    <row r="15" spans="1:16">
      <c r="A15" s="166" t="str">
        <f>IF(รายชื่อสมาชิก!A14="","",รายชื่อสมาชิก!A14&amp; "  " )</f>
        <v xml:space="preserve">10  </v>
      </c>
      <c r="B15" s="322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323"/>
      <c r="D15" s="161">
        <f>'คุณลักษณะ(ข้อ1-4)'!I15</f>
        <v>10</v>
      </c>
      <c r="E15" s="161">
        <f>'คุณลักษณะ(ข้อ1-4)'!O15</f>
        <v>10</v>
      </c>
      <c r="F15" s="161">
        <f>'คุณลักษณะ(ข้อ1-4)'!T15</f>
        <v>10</v>
      </c>
      <c r="G15" s="161">
        <f>'คุณลักษณะ(ข้อ1-4)'!AD15</f>
        <v>10</v>
      </c>
      <c r="H15" s="161">
        <f>'คุณลักษณะ(ข้อ5-8)'!G15</f>
        <v>10</v>
      </c>
      <c r="I15" s="161">
        <f>'คุณลักษณะ(ข้อ5-8)'!M15</f>
        <v>10</v>
      </c>
      <c r="J15" s="161">
        <f>'คุณลักษณะ(ข้อ5-8)'!U15</f>
        <v>10</v>
      </c>
      <c r="K15" s="162">
        <f>'คุณลักษณะ(ข้อ5-8)'!AA15</f>
        <v>10</v>
      </c>
      <c r="L15" s="167">
        <f t="shared" si="0"/>
        <v>80</v>
      </c>
      <c r="M15" s="168" t="str">
        <f t="shared" si="1"/>
        <v>√</v>
      </c>
      <c r="N15" s="169" t="str">
        <f t="shared" si="2"/>
        <v xml:space="preserve"> </v>
      </c>
      <c r="O15" s="169" t="str">
        <f t="shared" si="3"/>
        <v xml:space="preserve"> </v>
      </c>
      <c r="P15" s="170" t="str">
        <f t="shared" si="4"/>
        <v xml:space="preserve"> </v>
      </c>
    </row>
    <row r="16" spans="1:16">
      <c r="A16" s="166" t="str">
        <f>IF(รายชื่อสมาชิก!A15="","",รายชื่อสมาชิก!A15&amp; "  " )</f>
        <v xml:space="preserve">11  </v>
      </c>
      <c r="B16" s="322" t="str">
        <f>IF(รายชื่อสมาชิก!D15="","",รายชื่อสมาชิก!D15&amp; "  " )</f>
        <v xml:space="preserve">เด็กหญิงธมลวรรณ มโนสา  </v>
      </c>
      <c r="C16" s="323"/>
      <c r="D16" s="161">
        <f>'คุณลักษณะ(ข้อ1-4)'!I16</f>
        <v>10</v>
      </c>
      <c r="E16" s="161">
        <f>'คุณลักษณะ(ข้อ1-4)'!O16</f>
        <v>10</v>
      </c>
      <c r="F16" s="161">
        <f>'คุณลักษณะ(ข้อ1-4)'!T16</f>
        <v>10</v>
      </c>
      <c r="G16" s="161">
        <f>'คุณลักษณะ(ข้อ1-4)'!AD16</f>
        <v>10</v>
      </c>
      <c r="H16" s="161">
        <f>'คุณลักษณะ(ข้อ5-8)'!G16</f>
        <v>10</v>
      </c>
      <c r="I16" s="161">
        <f>'คุณลักษณะ(ข้อ5-8)'!M16</f>
        <v>10</v>
      </c>
      <c r="J16" s="161">
        <f>'คุณลักษณะ(ข้อ5-8)'!U16</f>
        <v>10</v>
      </c>
      <c r="K16" s="162">
        <f>'คุณลักษณะ(ข้อ5-8)'!AA16</f>
        <v>10</v>
      </c>
      <c r="L16" s="167">
        <f t="shared" si="0"/>
        <v>80</v>
      </c>
      <c r="M16" s="168" t="str">
        <f t="shared" si="1"/>
        <v>√</v>
      </c>
      <c r="N16" s="169" t="str">
        <f t="shared" si="2"/>
        <v xml:space="preserve"> </v>
      </c>
      <c r="O16" s="169" t="str">
        <f t="shared" si="3"/>
        <v xml:space="preserve"> </v>
      </c>
      <c r="P16" s="170" t="str">
        <f t="shared" si="4"/>
        <v xml:space="preserve"> </v>
      </c>
    </row>
    <row r="17" spans="1:16">
      <c r="A17" s="166" t="str">
        <f>IF(รายชื่อสมาชิก!A16="","",รายชื่อสมาชิก!A16&amp; "  " )</f>
        <v xml:space="preserve">12  </v>
      </c>
      <c r="B17" s="322" t="str">
        <f>IF(รายชื่อสมาชิก!D16="","",รายชื่อสมาชิก!D16&amp; "  " )</f>
        <v xml:space="preserve">นางสาวพิชชาพร รัตนบุรี  </v>
      </c>
      <c r="C17" s="323"/>
      <c r="D17" s="161">
        <f>'คุณลักษณะ(ข้อ1-4)'!I17</f>
        <v>10</v>
      </c>
      <c r="E17" s="161">
        <f>'คุณลักษณะ(ข้อ1-4)'!O17</f>
        <v>10</v>
      </c>
      <c r="F17" s="161">
        <f>'คุณลักษณะ(ข้อ1-4)'!T17</f>
        <v>10</v>
      </c>
      <c r="G17" s="161">
        <f>'คุณลักษณะ(ข้อ1-4)'!AD17</f>
        <v>10</v>
      </c>
      <c r="H17" s="161">
        <f>'คุณลักษณะ(ข้อ5-8)'!G17</f>
        <v>10</v>
      </c>
      <c r="I17" s="161">
        <f>'คุณลักษณะ(ข้อ5-8)'!M17</f>
        <v>10</v>
      </c>
      <c r="J17" s="161">
        <f>'คุณลักษณะ(ข้อ5-8)'!U17</f>
        <v>10</v>
      </c>
      <c r="K17" s="162">
        <f>'คุณลักษณะ(ข้อ5-8)'!AA17</f>
        <v>10</v>
      </c>
      <c r="L17" s="167">
        <f t="shared" si="0"/>
        <v>80</v>
      </c>
      <c r="M17" s="168" t="str">
        <f t="shared" si="1"/>
        <v>√</v>
      </c>
      <c r="N17" s="169" t="str">
        <f t="shared" si="2"/>
        <v xml:space="preserve"> </v>
      </c>
      <c r="O17" s="169" t="str">
        <f t="shared" si="3"/>
        <v xml:space="preserve"> </v>
      </c>
      <c r="P17" s="170" t="str">
        <f t="shared" si="4"/>
        <v xml:space="preserve"> </v>
      </c>
    </row>
    <row r="18" spans="1:16">
      <c r="A18" s="166" t="str">
        <f>IF(รายชื่อสมาชิก!A17="","",รายชื่อสมาชิก!A17&amp; "  " )</f>
        <v xml:space="preserve">13  </v>
      </c>
      <c r="B18" s="322" t="str">
        <f>IF(รายชื่อสมาชิก!D17="","",รายชื่อสมาชิก!D17&amp; "  " )</f>
        <v xml:space="preserve">นายรุ่งอรุณ มีไทย  </v>
      </c>
      <c r="C18" s="323"/>
      <c r="D18" s="161">
        <f>'คุณลักษณะ(ข้อ1-4)'!I18</f>
        <v>10</v>
      </c>
      <c r="E18" s="161">
        <f>'คุณลักษณะ(ข้อ1-4)'!O18</f>
        <v>10</v>
      </c>
      <c r="F18" s="161">
        <f>'คุณลักษณะ(ข้อ1-4)'!T18</f>
        <v>10</v>
      </c>
      <c r="G18" s="161">
        <f>'คุณลักษณะ(ข้อ1-4)'!AD18</f>
        <v>10</v>
      </c>
      <c r="H18" s="161">
        <f>'คุณลักษณะ(ข้อ5-8)'!G18</f>
        <v>10</v>
      </c>
      <c r="I18" s="161">
        <f>'คุณลักษณะ(ข้อ5-8)'!M18</f>
        <v>10</v>
      </c>
      <c r="J18" s="161">
        <f>'คุณลักษณะ(ข้อ5-8)'!U18</f>
        <v>10</v>
      </c>
      <c r="K18" s="162">
        <f>'คุณลักษณะ(ข้อ5-8)'!AA18</f>
        <v>10</v>
      </c>
      <c r="L18" s="167">
        <f t="shared" si="0"/>
        <v>80</v>
      </c>
      <c r="M18" s="168" t="str">
        <f t="shared" si="1"/>
        <v>√</v>
      </c>
      <c r="N18" s="169" t="str">
        <f t="shared" si="2"/>
        <v xml:space="preserve"> </v>
      </c>
      <c r="O18" s="169" t="str">
        <f t="shared" si="3"/>
        <v xml:space="preserve"> </v>
      </c>
      <c r="P18" s="170" t="str">
        <f t="shared" si="4"/>
        <v xml:space="preserve"> </v>
      </c>
    </row>
    <row r="19" spans="1:16">
      <c r="A19" s="166" t="str">
        <f>IF(รายชื่อสมาชิก!A18="","",รายชื่อสมาชิก!A18&amp; "  " )</f>
        <v xml:space="preserve">14  </v>
      </c>
      <c r="B19" s="322" t="str">
        <f>IF(รายชื่อสมาชิก!D18="","",รายชื่อสมาชิก!D18&amp; "  " )</f>
        <v xml:space="preserve">นางสาวธฤษวรรณ ชำนาญนาค  </v>
      </c>
      <c r="C19" s="323"/>
      <c r="D19" s="161">
        <f>'คุณลักษณะ(ข้อ1-4)'!I19</f>
        <v>10</v>
      </c>
      <c r="E19" s="161">
        <f>'คุณลักษณะ(ข้อ1-4)'!O19</f>
        <v>10</v>
      </c>
      <c r="F19" s="161">
        <f>'คุณลักษณะ(ข้อ1-4)'!T19</f>
        <v>10</v>
      </c>
      <c r="G19" s="161">
        <f>'คุณลักษณะ(ข้อ1-4)'!AD19</f>
        <v>10</v>
      </c>
      <c r="H19" s="161">
        <f>'คุณลักษณะ(ข้อ5-8)'!G19</f>
        <v>10</v>
      </c>
      <c r="I19" s="161">
        <f>'คุณลักษณะ(ข้อ5-8)'!M19</f>
        <v>10</v>
      </c>
      <c r="J19" s="161">
        <f>'คุณลักษณะ(ข้อ5-8)'!U19</f>
        <v>10</v>
      </c>
      <c r="K19" s="162">
        <f>'คุณลักษณะ(ข้อ5-8)'!AA19</f>
        <v>10</v>
      </c>
      <c r="L19" s="167">
        <f t="shared" si="0"/>
        <v>80</v>
      </c>
      <c r="M19" s="168" t="str">
        <f t="shared" si="1"/>
        <v>√</v>
      </c>
      <c r="N19" s="169" t="str">
        <f t="shared" si="2"/>
        <v xml:space="preserve"> </v>
      </c>
      <c r="O19" s="169" t="str">
        <f t="shared" si="3"/>
        <v xml:space="preserve"> </v>
      </c>
      <c r="P19" s="170" t="str">
        <f t="shared" si="4"/>
        <v xml:space="preserve"> </v>
      </c>
    </row>
    <row r="20" spans="1:16">
      <c r="A20" s="166" t="str">
        <f>IF(รายชื่อสมาชิก!A19="","",รายชื่อสมาชิก!A19&amp; "  " )</f>
        <v xml:space="preserve">15  </v>
      </c>
      <c r="B20" s="322" t="str">
        <f>IF(รายชื่อสมาชิก!D19="","",รายชื่อสมาชิก!D19&amp; "  " )</f>
        <v xml:space="preserve">นายพีรพล เหมม่วง  </v>
      </c>
      <c r="C20" s="323"/>
      <c r="D20" s="161">
        <f>'คุณลักษณะ(ข้อ1-4)'!I20</f>
        <v>10</v>
      </c>
      <c r="E20" s="161">
        <f>'คุณลักษณะ(ข้อ1-4)'!O20</f>
        <v>10</v>
      </c>
      <c r="F20" s="161">
        <f>'คุณลักษณะ(ข้อ1-4)'!T20</f>
        <v>10</v>
      </c>
      <c r="G20" s="161">
        <f>'คุณลักษณะ(ข้อ1-4)'!AD20</f>
        <v>10</v>
      </c>
      <c r="H20" s="161">
        <f>'คุณลักษณะ(ข้อ5-8)'!G20</f>
        <v>10</v>
      </c>
      <c r="I20" s="161">
        <f>'คุณลักษณะ(ข้อ5-8)'!M20</f>
        <v>10</v>
      </c>
      <c r="J20" s="161">
        <f>'คุณลักษณะ(ข้อ5-8)'!U20</f>
        <v>10</v>
      </c>
      <c r="K20" s="162">
        <f>'คุณลักษณะ(ข้อ5-8)'!AA20</f>
        <v>10</v>
      </c>
      <c r="L20" s="167">
        <f t="shared" si="0"/>
        <v>80</v>
      </c>
      <c r="M20" s="168" t="str">
        <f t="shared" si="1"/>
        <v>√</v>
      </c>
      <c r="N20" s="169" t="str">
        <f t="shared" si="2"/>
        <v xml:space="preserve"> </v>
      </c>
      <c r="O20" s="169" t="str">
        <f t="shared" si="3"/>
        <v xml:space="preserve"> </v>
      </c>
      <c r="P20" s="170" t="str">
        <f t="shared" si="4"/>
        <v xml:space="preserve"> </v>
      </c>
    </row>
    <row r="21" spans="1:16">
      <c r="A21" s="166" t="str">
        <f>IF(รายชื่อสมาชิก!A20="","",รายชื่อสมาชิก!A20&amp; "  " )</f>
        <v/>
      </c>
      <c r="B21" s="322" t="str">
        <f>IF(รายชื่อสมาชิก!D20="","",รายชื่อสมาชิก!D20&amp; "  " )</f>
        <v/>
      </c>
      <c r="C21" s="323"/>
      <c r="D21" s="161" t="str">
        <f>'คุณลักษณะ(ข้อ1-4)'!I21</f>
        <v/>
      </c>
      <c r="E21" s="161" t="str">
        <f>'คุณลักษณะ(ข้อ1-4)'!O21</f>
        <v/>
      </c>
      <c r="F21" s="161" t="str">
        <f>'คุณลักษณะ(ข้อ1-4)'!T21</f>
        <v/>
      </c>
      <c r="G21" s="161" t="str">
        <f>'คุณลักษณะ(ข้อ1-4)'!AD21</f>
        <v/>
      </c>
      <c r="H21" s="161" t="str">
        <f>'คุณลักษณะ(ข้อ5-8)'!G21</f>
        <v/>
      </c>
      <c r="I21" s="161" t="str">
        <f>'คุณลักษณะ(ข้อ5-8)'!M21</f>
        <v/>
      </c>
      <c r="J21" s="161" t="str">
        <f>'คุณลักษณะ(ข้อ5-8)'!U21</f>
        <v/>
      </c>
      <c r="K21" s="162" t="str">
        <f>'คุณลักษณะ(ข้อ5-8)'!AA21</f>
        <v/>
      </c>
      <c r="L21" s="167" t="str">
        <f t="shared" si="0"/>
        <v/>
      </c>
      <c r="M21" s="168" t="str">
        <f t="shared" si="1"/>
        <v/>
      </c>
      <c r="N21" s="169" t="str">
        <f t="shared" si="2"/>
        <v/>
      </c>
      <c r="O21" s="169" t="str">
        <f t="shared" si="3"/>
        <v/>
      </c>
      <c r="P21" s="170" t="str">
        <f t="shared" si="4"/>
        <v/>
      </c>
    </row>
    <row r="22" spans="1:16">
      <c r="A22" s="166" t="str">
        <f>IF(รายชื่อสมาชิก!A21="","",รายชื่อสมาชิก!A21&amp; "  " )</f>
        <v/>
      </c>
      <c r="B22" s="322" t="str">
        <f>IF(รายชื่อสมาชิก!D21="","",รายชื่อสมาชิก!D21&amp; "  " )</f>
        <v/>
      </c>
      <c r="C22" s="323"/>
      <c r="D22" s="161" t="str">
        <f>'คุณลักษณะ(ข้อ1-4)'!I22</f>
        <v/>
      </c>
      <c r="E22" s="161" t="str">
        <f>'คุณลักษณะ(ข้อ1-4)'!O22</f>
        <v/>
      </c>
      <c r="F22" s="161" t="str">
        <f>'คุณลักษณะ(ข้อ1-4)'!T22</f>
        <v/>
      </c>
      <c r="G22" s="161" t="str">
        <f>'คุณลักษณะ(ข้อ1-4)'!AD22</f>
        <v/>
      </c>
      <c r="H22" s="161" t="str">
        <f>'คุณลักษณะ(ข้อ5-8)'!G22</f>
        <v/>
      </c>
      <c r="I22" s="161" t="str">
        <f>'คุณลักษณะ(ข้อ5-8)'!M22</f>
        <v/>
      </c>
      <c r="J22" s="161" t="str">
        <f>'คุณลักษณะ(ข้อ5-8)'!U22</f>
        <v/>
      </c>
      <c r="K22" s="162" t="str">
        <f>'คุณลักษณะ(ข้อ5-8)'!AA22</f>
        <v/>
      </c>
      <c r="L22" s="167" t="str">
        <f t="shared" si="0"/>
        <v/>
      </c>
      <c r="M22" s="168" t="str">
        <f t="shared" si="1"/>
        <v/>
      </c>
      <c r="N22" s="169" t="str">
        <f t="shared" si="2"/>
        <v/>
      </c>
      <c r="O22" s="169" t="str">
        <f t="shared" si="3"/>
        <v/>
      </c>
      <c r="P22" s="170" t="str">
        <f t="shared" si="4"/>
        <v/>
      </c>
    </row>
    <row r="23" spans="1:16">
      <c r="A23" s="166" t="str">
        <f>IF(รายชื่อสมาชิก!A22="","",รายชื่อสมาชิก!A22&amp; "  " )</f>
        <v/>
      </c>
      <c r="B23" s="322" t="str">
        <f>IF(รายชื่อสมาชิก!D22="","",รายชื่อสมาชิก!D22&amp; "  " )</f>
        <v/>
      </c>
      <c r="C23" s="323"/>
      <c r="D23" s="161" t="str">
        <f>'คุณลักษณะ(ข้อ1-4)'!I23</f>
        <v/>
      </c>
      <c r="E23" s="161" t="str">
        <f>'คุณลักษณะ(ข้อ1-4)'!O23</f>
        <v/>
      </c>
      <c r="F23" s="161" t="str">
        <f>'คุณลักษณะ(ข้อ1-4)'!T23</f>
        <v/>
      </c>
      <c r="G23" s="161" t="str">
        <f>'คุณลักษณะ(ข้อ1-4)'!AD23</f>
        <v/>
      </c>
      <c r="H23" s="161" t="str">
        <f>'คุณลักษณะ(ข้อ5-8)'!G23</f>
        <v/>
      </c>
      <c r="I23" s="161" t="str">
        <f>'คุณลักษณะ(ข้อ5-8)'!M23</f>
        <v/>
      </c>
      <c r="J23" s="161" t="str">
        <f>'คุณลักษณะ(ข้อ5-8)'!U23</f>
        <v/>
      </c>
      <c r="K23" s="162" t="str">
        <f>'คุณลักษณะ(ข้อ5-8)'!AA23</f>
        <v/>
      </c>
      <c r="L23" s="167" t="str">
        <f t="shared" si="0"/>
        <v/>
      </c>
      <c r="M23" s="168" t="str">
        <f t="shared" si="1"/>
        <v/>
      </c>
      <c r="N23" s="169" t="str">
        <f t="shared" si="2"/>
        <v/>
      </c>
      <c r="O23" s="169" t="str">
        <f t="shared" si="3"/>
        <v/>
      </c>
      <c r="P23" s="170" t="str">
        <f t="shared" si="4"/>
        <v/>
      </c>
    </row>
    <row r="24" spans="1:16">
      <c r="A24" s="166" t="str">
        <f>IF(รายชื่อสมาชิก!A23="","",รายชื่อสมาชิก!A23&amp; "  " )</f>
        <v/>
      </c>
      <c r="B24" s="322" t="str">
        <f>IF(รายชื่อสมาชิก!D23="","",รายชื่อสมาชิก!D23&amp; "  " )</f>
        <v/>
      </c>
      <c r="C24" s="323"/>
      <c r="D24" s="161" t="str">
        <f>'คุณลักษณะ(ข้อ1-4)'!I24</f>
        <v/>
      </c>
      <c r="E24" s="161" t="str">
        <f>'คุณลักษณะ(ข้อ1-4)'!O24</f>
        <v/>
      </c>
      <c r="F24" s="161" t="str">
        <f>'คุณลักษณะ(ข้อ1-4)'!T24</f>
        <v/>
      </c>
      <c r="G24" s="161" t="str">
        <f>'คุณลักษณะ(ข้อ1-4)'!AD24</f>
        <v/>
      </c>
      <c r="H24" s="161" t="str">
        <f>'คุณลักษณะ(ข้อ5-8)'!G24</f>
        <v/>
      </c>
      <c r="I24" s="161" t="str">
        <f>'คุณลักษณะ(ข้อ5-8)'!M24</f>
        <v/>
      </c>
      <c r="J24" s="161" t="str">
        <f>'คุณลักษณะ(ข้อ5-8)'!U24</f>
        <v/>
      </c>
      <c r="K24" s="162" t="str">
        <f>'คุณลักษณะ(ข้อ5-8)'!AA24</f>
        <v/>
      </c>
      <c r="L24" s="167" t="str">
        <f t="shared" si="0"/>
        <v/>
      </c>
      <c r="M24" s="168" t="str">
        <f t="shared" si="1"/>
        <v/>
      </c>
      <c r="N24" s="169" t="str">
        <f t="shared" si="2"/>
        <v/>
      </c>
      <c r="O24" s="169" t="str">
        <f t="shared" si="3"/>
        <v/>
      </c>
      <c r="P24" s="170" t="str">
        <f t="shared" si="4"/>
        <v/>
      </c>
    </row>
    <row r="25" spans="1:16">
      <c r="A25" s="166" t="str">
        <f>IF(รายชื่อสมาชิก!A24="","",รายชื่อสมาชิก!A24&amp; "  " )</f>
        <v/>
      </c>
      <c r="B25" s="322" t="str">
        <f>IF(รายชื่อสมาชิก!D24="","",รายชื่อสมาชิก!D24&amp; "  " )</f>
        <v/>
      </c>
      <c r="C25" s="323"/>
      <c r="D25" s="161" t="str">
        <f>'คุณลักษณะ(ข้อ1-4)'!I25</f>
        <v/>
      </c>
      <c r="E25" s="161" t="str">
        <f>'คุณลักษณะ(ข้อ1-4)'!O25</f>
        <v/>
      </c>
      <c r="F25" s="161" t="str">
        <f>'คุณลักษณะ(ข้อ1-4)'!T25</f>
        <v/>
      </c>
      <c r="G25" s="161" t="str">
        <f>'คุณลักษณะ(ข้อ1-4)'!AD25</f>
        <v/>
      </c>
      <c r="H25" s="161" t="str">
        <f>'คุณลักษณะ(ข้อ5-8)'!G25</f>
        <v/>
      </c>
      <c r="I25" s="161" t="str">
        <f>'คุณลักษณะ(ข้อ5-8)'!M25</f>
        <v/>
      </c>
      <c r="J25" s="161" t="str">
        <f>'คุณลักษณะ(ข้อ5-8)'!U25</f>
        <v/>
      </c>
      <c r="K25" s="162" t="str">
        <f>'คุณลักษณะ(ข้อ5-8)'!AA25</f>
        <v/>
      </c>
      <c r="L25" s="167" t="str">
        <f t="shared" si="0"/>
        <v/>
      </c>
      <c r="M25" s="168" t="str">
        <f t="shared" si="1"/>
        <v/>
      </c>
      <c r="N25" s="169" t="str">
        <f t="shared" si="2"/>
        <v/>
      </c>
      <c r="O25" s="169" t="str">
        <f t="shared" si="3"/>
        <v/>
      </c>
      <c r="P25" s="170" t="str">
        <f t="shared" si="4"/>
        <v/>
      </c>
    </row>
    <row r="26" spans="1:16">
      <c r="A26" s="166" t="str">
        <f>IF(รายชื่อสมาชิก!A25="","",รายชื่อสมาชิก!A25&amp; "  " )</f>
        <v/>
      </c>
      <c r="B26" s="322" t="str">
        <f>IF(รายชื่อสมาชิก!D25="","",รายชื่อสมาชิก!D25&amp; "  " )</f>
        <v/>
      </c>
      <c r="C26" s="323"/>
      <c r="D26" s="161" t="str">
        <f>'คุณลักษณะ(ข้อ1-4)'!I26</f>
        <v/>
      </c>
      <c r="E26" s="161" t="str">
        <f>'คุณลักษณะ(ข้อ1-4)'!O26</f>
        <v/>
      </c>
      <c r="F26" s="161" t="str">
        <f>'คุณลักษณะ(ข้อ1-4)'!T26</f>
        <v/>
      </c>
      <c r="G26" s="161" t="str">
        <f>'คุณลักษณะ(ข้อ1-4)'!AD26</f>
        <v/>
      </c>
      <c r="H26" s="161" t="str">
        <f>'คุณลักษณะ(ข้อ5-8)'!G26</f>
        <v/>
      </c>
      <c r="I26" s="161" t="str">
        <f>'คุณลักษณะ(ข้อ5-8)'!M26</f>
        <v/>
      </c>
      <c r="J26" s="161" t="str">
        <f>'คุณลักษณะ(ข้อ5-8)'!U26</f>
        <v/>
      </c>
      <c r="K26" s="162" t="str">
        <f>'คุณลักษณะ(ข้อ5-8)'!AA26</f>
        <v/>
      </c>
      <c r="L26" s="167" t="str">
        <f t="shared" si="0"/>
        <v/>
      </c>
      <c r="M26" s="168" t="str">
        <f t="shared" si="1"/>
        <v/>
      </c>
      <c r="N26" s="169" t="str">
        <f t="shared" si="2"/>
        <v/>
      </c>
      <c r="O26" s="169" t="str">
        <f t="shared" si="3"/>
        <v/>
      </c>
      <c r="P26" s="170" t="str">
        <f t="shared" si="4"/>
        <v/>
      </c>
    </row>
    <row r="27" spans="1:16">
      <c r="A27" s="166" t="str">
        <f>IF(รายชื่อสมาชิก!A26="","",รายชื่อสมาชิก!A26&amp; "  " )</f>
        <v/>
      </c>
      <c r="B27" s="322" t="str">
        <f>IF(รายชื่อสมาชิก!D26="","",รายชื่อสมาชิก!D26&amp; "  " )</f>
        <v/>
      </c>
      <c r="C27" s="323"/>
      <c r="D27" s="161" t="str">
        <f>'คุณลักษณะ(ข้อ1-4)'!I27</f>
        <v/>
      </c>
      <c r="E27" s="161" t="str">
        <f>'คุณลักษณะ(ข้อ1-4)'!O27</f>
        <v/>
      </c>
      <c r="F27" s="161" t="str">
        <f>'คุณลักษณะ(ข้อ1-4)'!T27</f>
        <v/>
      </c>
      <c r="G27" s="161" t="str">
        <f>'คุณลักษณะ(ข้อ1-4)'!AD27</f>
        <v/>
      </c>
      <c r="H27" s="161" t="str">
        <f>'คุณลักษณะ(ข้อ5-8)'!G27</f>
        <v/>
      </c>
      <c r="I27" s="161" t="str">
        <f>'คุณลักษณะ(ข้อ5-8)'!M27</f>
        <v/>
      </c>
      <c r="J27" s="161" t="str">
        <f>'คุณลักษณะ(ข้อ5-8)'!U27</f>
        <v/>
      </c>
      <c r="K27" s="162" t="str">
        <f>'คุณลักษณะ(ข้อ5-8)'!AA27</f>
        <v/>
      </c>
      <c r="L27" s="167" t="str">
        <f t="shared" si="0"/>
        <v/>
      </c>
      <c r="M27" s="168" t="str">
        <f t="shared" si="1"/>
        <v/>
      </c>
      <c r="N27" s="169" t="str">
        <f t="shared" si="2"/>
        <v/>
      </c>
      <c r="O27" s="169" t="str">
        <f t="shared" si="3"/>
        <v/>
      </c>
      <c r="P27" s="170" t="str">
        <f t="shared" si="4"/>
        <v/>
      </c>
    </row>
    <row r="28" spans="1:16" ht="21.6" thickBot="1">
      <c r="A28" s="171" t="str">
        <f>IF(รายชื่อสมาชิก!A27="","",รายชื่อสมาชิก!A27&amp; "  " )</f>
        <v/>
      </c>
      <c r="B28" s="338" t="str">
        <f>IF(รายชื่อสมาชิก!D27="","",รายชื่อสมาชิก!D27&amp; "  " )</f>
        <v/>
      </c>
      <c r="C28" s="339"/>
      <c r="D28" s="172" t="str">
        <f>'คุณลักษณะ(ข้อ1-4)'!I28</f>
        <v/>
      </c>
      <c r="E28" s="172" t="str">
        <f>'คุณลักษณะ(ข้อ1-4)'!O28</f>
        <v/>
      </c>
      <c r="F28" s="172" t="str">
        <f>'คุณลักษณะ(ข้อ1-4)'!T28</f>
        <v/>
      </c>
      <c r="G28" s="172" t="str">
        <f>'คุณลักษณะ(ข้อ1-4)'!AD28</f>
        <v/>
      </c>
      <c r="H28" s="172" t="str">
        <f>'คุณลักษณะ(ข้อ5-8)'!G28</f>
        <v/>
      </c>
      <c r="I28" s="172" t="str">
        <f>'คุณลักษณะ(ข้อ5-8)'!M28</f>
        <v/>
      </c>
      <c r="J28" s="172" t="str">
        <f>'คุณลักษณะ(ข้อ5-8)'!U28</f>
        <v/>
      </c>
      <c r="K28" s="173" t="str">
        <f>'คุณลักษณะ(ข้อ5-8)'!AA28</f>
        <v/>
      </c>
      <c r="L28" s="167" t="str">
        <f t="shared" si="0"/>
        <v/>
      </c>
      <c r="M28" s="174" t="str">
        <f t="shared" si="1"/>
        <v/>
      </c>
      <c r="N28" s="175" t="str">
        <f t="shared" si="2"/>
        <v/>
      </c>
      <c r="O28" s="175" t="str">
        <f t="shared" si="3"/>
        <v/>
      </c>
      <c r="P28" s="176" t="str">
        <f t="shared" si="4"/>
        <v/>
      </c>
    </row>
    <row r="29" spans="1:16" ht="21.6" thickBot="1">
      <c r="A29" s="340" t="s">
        <v>496</v>
      </c>
      <c r="B29" s="341"/>
      <c r="C29" s="341"/>
      <c r="D29" s="341"/>
      <c r="E29" s="341"/>
      <c r="F29" s="341"/>
      <c r="G29" s="341"/>
      <c r="H29" s="341"/>
      <c r="I29" s="341"/>
      <c r="J29" s="342"/>
      <c r="K29" s="177">
        <f>IF(COUNTA(รายชื่อสมาชิก!D5:D29)=0,"",COUNTA(รายชื่อสมาชิก!D5:D29))</f>
        <v>15</v>
      </c>
      <c r="L29" s="178"/>
      <c r="M29" s="334">
        <f>COUNTIF(M6:M28,"√")</f>
        <v>13</v>
      </c>
      <c r="N29" s="334">
        <f t="shared" ref="N29:P29" si="5">COUNTIF(N6:N28,"√")</f>
        <v>2</v>
      </c>
      <c r="O29" s="334">
        <f t="shared" si="5"/>
        <v>0</v>
      </c>
      <c r="P29" s="336">
        <f t="shared" si="5"/>
        <v>0</v>
      </c>
    </row>
    <row r="30" spans="1:16" ht="21.6" thickBot="1">
      <c r="A30" s="343" t="s">
        <v>432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  <c r="L30" s="179">
        <f>SUM(L7:L28)</f>
        <v>1109</v>
      </c>
      <c r="M30" s="334"/>
      <c r="N30" s="334"/>
      <c r="O30" s="334"/>
      <c r="P30" s="336"/>
    </row>
    <row r="31" spans="1:16" ht="21.6" thickBot="1">
      <c r="A31" s="346" t="s">
        <v>434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8"/>
      <c r="L31" s="180">
        <f>(100*$L$30)/(80*$K$29)</f>
        <v>92.416666666666671</v>
      </c>
      <c r="M31" s="335"/>
      <c r="N31" s="335"/>
      <c r="O31" s="335"/>
      <c r="P31" s="337"/>
    </row>
  </sheetData>
  <mergeCells count="50">
    <mergeCell ref="A1:F1"/>
    <mergeCell ref="C2:F2"/>
    <mergeCell ref="G2:L2"/>
    <mergeCell ref="M2:P2"/>
    <mergeCell ref="H1:M1"/>
    <mergeCell ref="N1:O1"/>
    <mergeCell ref="A2:B2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2022-10-01T16:24:44Z</cp:lastPrinted>
  <dcterms:created xsi:type="dcterms:W3CDTF">2019-10-07T02:51:46Z</dcterms:created>
  <dcterms:modified xsi:type="dcterms:W3CDTF">2026-03-05T06:46:51Z</dcterms:modified>
</cp:coreProperties>
</file>