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01BBFC77-776F-45E0-B49E-3A68A611F999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6" l="1"/>
  <c r="N1" i="30"/>
  <c r="N1" i="37"/>
  <c r="H1" i="39"/>
  <c r="N1" i="38"/>
  <c r="G1" i="34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28" i="37"/>
  <c r="A6" i="36"/>
  <c r="A6" i="40"/>
  <c r="A6" i="41"/>
  <c r="A6" i="37"/>
  <c r="A6" i="39"/>
  <c r="A6" i="38"/>
  <c r="A28" i="30"/>
  <c r="A28" i="36"/>
  <c r="A6" i="34"/>
  <c r="A6" i="30"/>
  <c r="A28" i="34"/>
  <c r="C6" i="2"/>
  <c r="A6" i="2"/>
  <c r="T6" i="36" l="1"/>
  <c r="G6" i="36"/>
  <c r="M6" i="36"/>
  <c r="I6" i="34" s="1"/>
  <c r="AA6" i="36"/>
  <c r="U6" i="36"/>
  <c r="AD28" i="37"/>
  <c r="O28" i="37"/>
  <c r="I28" i="37"/>
  <c r="AB28" i="38"/>
  <c r="G28" i="38"/>
  <c r="M28" i="38"/>
  <c r="U28" i="38"/>
  <c r="AA28" i="38"/>
  <c r="K28" i="39" s="1"/>
  <c r="O6" i="30"/>
  <c r="G6" i="40" s="1"/>
  <c r="H6" i="30"/>
  <c r="AD6" i="30"/>
  <c r="I6" i="30"/>
  <c r="T6" i="30"/>
  <c r="J6" i="40" s="1"/>
  <c r="G28" i="36"/>
  <c r="U28" i="36"/>
  <c r="J28" i="34" s="1"/>
  <c r="M28" i="36"/>
  <c r="I28" i="34" s="1"/>
  <c r="AA28" i="36"/>
  <c r="K28" i="34" s="1"/>
  <c r="AA6" i="38"/>
  <c r="G6" i="38"/>
  <c r="M6" i="38"/>
  <c r="U6" i="38"/>
  <c r="I6" i="37"/>
  <c r="AD6" i="37"/>
  <c r="O6" i="37"/>
  <c r="T6" i="37"/>
  <c r="AD28" i="30"/>
  <c r="O28" i="30"/>
  <c r="I28" i="30"/>
  <c r="F6" i="36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A7" i="36"/>
  <c r="T7" i="36" s="1"/>
  <c r="A7" i="41"/>
  <c r="A7" i="40"/>
  <c r="A7" i="39"/>
  <c r="A7" i="37"/>
  <c r="A7" i="38"/>
  <c r="E6" i="41"/>
  <c r="AC6" i="37"/>
  <c r="H6" i="37"/>
  <c r="S6" i="37"/>
  <c r="N6" i="37"/>
  <c r="S28" i="37"/>
  <c r="H28" i="37"/>
  <c r="N28" i="37"/>
  <c r="T28" i="37"/>
  <c r="AC28" i="37"/>
  <c r="L6" i="38"/>
  <c r="F6" i="38"/>
  <c r="Z6" i="38"/>
  <c r="T6" i="38"/>
  <c r="H28" i="30"/>
  <c r="T28" i="30"/>
  <c r="AC28" i="30"/>
  <c r="N28" i="30"/>
  <c r="S28" i="30"/>
  <c r="AC6" i="30"/>
  <c r="N6" i="30"/>
  <c r="D6" i="40"/>
  <c r="S6" i="30"/>
  <c r="H28" i="34"/>
  <c r="T28" i="36"/>
  <c r="F28" i="36"/>
  <c r="L28" i="36"/>
  <c r="Z28" i="36"/>
  <c r="A7" i="34"/>
  <c r="A7" i="30"/>
  <c r="C7" i="2"/>
  <c r="B6" i="2"/>
  <c r="A7" i="2"/>
  <c r="U7" i="38" l="1"/>
  <c r="G7" i="38"/>
  <c r="M7" i="38"/>
  <c r="AA7" i="38"/>
  <c r="AD7" i="37"/>
  <c r="O7" i="37"/>
  <c r="I7" i="37"/>
  <c r="AD7" i="30"/>
  <c r="O7" i="30"/>
  <c r="I7" i="30"/>
  <c r="F7" i="38"/>
  <c r="Z7" i="38"/>
  <c r="F7" i="36"/>
  <c r="U7" i="36"/>
  <c r="J7" i="34" s="1"/>
  <c r="M7" i="36"/>
  <c r="I7" i="34" s="1"/>
  <c r="AA7" i="36"/>
  <c r="K7" i="41" s="1"/>
  <c r="G7" i="36"/>
  <c r="B7" i="41" s="1"/>
  <c r="Z7" i="36"/>
  <c r="L7" i="36"/>
  <c r="T7" i="38"/>
  <c r="A8" i="36"/>
  <c r="A8" i="41"/>
  <c r="A8" i="40"/>
  <c r="A8" i="37"/>
  <c r="A8" i="38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H7" i="34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E7" i="41" l="1"/>
  <c r="I8" i="37"/>
  <c r="AD8" i="37"/>
  <c r="O8" i="37"/>
  <c r="L8" i="36"/>
  <c r="M8" i="36"/>
  <c r="I8" i="34" s="1"/>
  <c r="AA8" i="36"/>
  <c r="K8" i="34" s="1"/>
  <c r="U8" i="36"/>
  <c r="H8" i="41" s="1"/>
  <c r="G8" i="36"/>
  <c r="H7" i="41"/>
  <c r="O8" i="30"/>
  <c r="AD8" i="30"/>
  <c r="I8" i="30"/>
  <c r="Z8" i="38"/>
  <c r="AA8" i="38"/>
  <c r="G8" i="38"/>
  <c r="M8" i="38"/>
  <c r="U8" i="38"/>
  <c r="T8" i="36"/>
  <c r="Z8" i="36"/>
  <c r="F8" i="36"/>
  <c r="T8" i="38"/>
  <c r="L8" i="38"/>
  <c r="F8" i="38"/>
  <c r="L6" i="39"/>
  <c r="AB6" i="38" s="1"/>
  <c r="D6" i="41"/>
  <c r="M6" i="41"/>
  <c r="H7" i="40"/>
  <c r="E7" i="39"/>
  <c r="N7" i="40"/>
  <c r="G7" i="39"/>
  <c r="C7" i="41"/>
  <c r="D7" i="41" s="1"/>
  <c r="H7" i="39"/>
  <c r="S8" i="37"/>
  <c r="H8" i="37"/>
  <c r="T8" i="37"/>
  <c r="AC8" i="37"/>
  <c r="N8" i="37"/>
  <c r="E7" i="40"/>
  <c r="D7" i="39"/>
  <c r="F7" i="41"/>
  <c r="G7" i="41" s="1"/>
  <c r="I7" i="39"/>
  <c r="K7" i="40"/>
  <c r="F7" i="39"/>
  <c r="L7" i="41"/>
  <c r="M7" i="41" s="1"/>
  <c r="K7" i="39"/>
  <c r="A9" i="36"/>
  <c r="A9" i="40"/>
  <c r="A9" i="39"/>
  <c r="A9" i="38"/>
  <c r="A9" i="41"/>
  <c r="A9" i="37"/>
  <c r="H8" i="34"/>
  <c r="B8" i="41"/>
  <c r="I7" i="4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J8" i="34" l="1"/>
  <c r="J7" i="41"/>
  <c r="U9" i="38"/>
  <c r="G9" i="38"/>
  <c r="AA9" i="38"/>
  <c r="M9" i="38"/>
  <c r="E8" i="41"/>
  <c r="O9" i="30"/>
  <c r="AD9" i="30"/>
  <c r="I9" i="30"/>
  <c r="F9" i="36"/>
  <c r="G9" i="36"/>
  <c r="B9" i="41" s="1"/>
  <c r="U9" i="36"/>
  <c r="M9" i="36"/>
  <c r="I9" i="34" s="1"/>
  <c r="AA9" i="36"/>
  <c r="K9" i="34" s="1"/>
  <c r="I9" i="37"/>
  <c r="AD9" i="37"/>
  <c r="O9" i="37"/>
  <c r="K8" i="41"/>
  <c r="I7" i="40"/>
  <c r="L7" i="40"/>
  <c r="O7" i="40"/>
  <c r="L7" i="39"/>
  <c r="P7" i="39" s="1"/>
  <c r="M6" i="39"/>
  <c r="N6" i="39"/>
  <c r="O6" i="39"/>
  <c r="P6" i="39"/>
  <c r="Z9" i="38"/>
  <c r="F9" i="38"/>
  <c r="Z9" i="36"/>
  <c r="F7" i="40"/>
  <c r="H9" i="41"/>
  <c r="L7" i="34"/>
  <c r="T9" i="36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AB7" i="36" l="1"/>
  <c r="AD10" i="37"/>
  <c r="O10" i="37"/>
  <c r="I10" i="37"/>
  <c r="AD10" i="30"/>
  <c r="O10" i="30"/>
  <c r="I10" i="30"/>
  <c r="M10" i="38"/>
  <c r="U10" i="38"/>
  <c r="G10" i="38"/>
  <c r="AA10" i="38"/>
  <c r="U10" i="36"/>
  <c r="G10" i="36"/>
  <c r="M10" i="36"/>
  <c r="I10" i="34" s="1"/>
  <c r="AA10" i="36"/>
  <c r="K9" i="41"/>
  <c r="N7" i="4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M9" i="41" l="1"/>
  <c r="AD11" i="37"/>
  <c r="I11" i="37"/>
  <c r="O11" i="37"/>
  <c r="AD11" i="30"/>
  <c r="O11" i="30"/>
  <c r="I11" i="30"/>
  <c r="G11" i="38"/>
  <c r="M11" i="38"/>
  <c r="U11" i="38"/>
  <c r="AA11" i="38"/>
  <c r="G11" i="36"/>
  <c r="M11" i="36"/>
  <c r="E11" i="41" s="1"/>
  <c r="U11" i="36"/>
  <c r="H11" i="41" s="1"/>
  <c r="AA11" i="36"/>
  <c r="K11" i="34" s="1"/>
  <c r="E10" i="41"/>
  <c r="R7" i="41"/>
  <c r="Q7" i="41"/>
  <c r="P7" i="41"/>
  <c r="G9" i="41"/>
  <c r="F11" i="36"/>
  <c r="N8" i="41"/>
  <c r="R8" i="41" s="1"/>
  <c r="I11" i="34"/>
  <c r="L11" i="36"/>
  <c r="H11" i="37"/>
  <c r="T11" i="38"/>
  <c r="N11" i="37"/>
  <c r="AC11" i="37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I10" i="39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AC11" i="30"/>
  <c r="S11" i="30"/>
  <c r="T11" i="30"/>
  <c r="N11" i="30"/>
  <c r="B11" i="2"/>
  <c r="A12" i="34"/>
  <c r="A12" i="30"/>
  <c r="A12" i="2"/>
  <c r="C12" i="2"/>
  <c r="G10" i="41" l="1"/>
  <c r="F12" i="36"/>
  <c r="H12" i="37"/>
  <c r="AD12" i="37"/>
  <c r="O12" i="37"/>
  <c r="I12" i="37"/>
  <c r="G12" i="38"/>
  <c r="M12" i="38"/>
  <c r="U12" i="38"/>
  <c r="AA12" i="38"/>
  <c r="G12" i="36"/>
  <c r="H12" i="34" s="1"/>
  <c r="M12" i="36"/>
  <c r="I12" i="34" s="1"/>
  <c r="U12" i="36"/>
  <c r="J12" i="34" s="1"/>
  <c r="AA12" i="36"/>
  <c r="K12" i="34" s="1"/>
  <c r="AD12" i="30"/>
  <c r="O12" i="30"/>
  <c r="I12" i="30"/>
  <c r="O8" i="41"/>
  <c r="P8" i="41"/>
  <c r="Q8" i="41"/>
  <c r="J11" i="34"/>
  <c r="L12" i="36"/>
  <c r="S12" i="37"/>
  <c r="K11" i="41"/>
  <c r="T12" i="36"/>
  <c r="B11" i="41"/>
  <c r="Z12" i="36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H12" i="41" l="1"/>
  <c r="G13" i="38"/>
  <c r="M13" i="38"/>
  <c r="U13" i="38"/>
  <c r="AA13" i="38"/>
  <c r="I13" i="37"/>
  <c r="AD13" i="37"/>
  <c r="O13" i="37"/>
  <c r="O13" i="30"/>
  <c r="AD13" i="30"/>
  <c r="I13" i="30"/>
  <c r="G13" i="36"/>
  <c r="B13" i="41" s="1"/>
  <c r="M13" i="36"/>
  <c r="E13" i="41" s="1"/>
  <c r="U13" i="36"/>
  <c r="J13" i="34" s="1"/>
  <c r="AA13" i="36"/>
  <c r="K13" i="34" s="1"/>
  <c r="K12" i="41"/>
  <c r="O11" i="40"/>
  <c r="Z13" i="36"/>
  <c r="D11" i="41"/>
  <c r="F13" i="36"/>
  <c r="B12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T13" i="38"/>
  <c r="L11" i="40"/>
  <c r="T13" i="36"/>
  <c r="L13" i="38"/>
  <c r="F13" i="38"/>
  <c r="I11" i="40"/>
  <c r="S13" i="37"/>
  <c r="F11" i="40"/>
  <c r="C12" i="4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K12" i="39"/>
  <c r="E12" i="40"/>
  <c r="D12" i="39"/>
  <c r="N12" i="40"/>
  <c r="G12" i="39"/>
  <c r="K12" i="40"/>
  <c r="F12" i="39"/>
  <c r="A14" i="36"/>
  <c r="A14" i="40"/>
  <c r="A14" i="41"/>
  <c r="A14" i="37"/>
  <c r="A14" i="39"/>
  <c r="A14" i="38"/>
  <c r="G12" i="34"/>
  <c r="M12" i="40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D12" i="41" l="1"/>
  <c r="M12" i="41"/>
  <c r="K13" i="41"/>
  <c r="O14" i="30"/>
  <c r="AD14" i="30"/>
  <c r="I14" i="30"/>
  <c r="U14" i="38"/>
  <c r="G14" i="38"/>
  <c r="M14" i="38"/>
  <c r="AA14" i="38"/>
  <c r="AA14" i="36"/>
  <c r="G14" i="36"/>
  <c r="M14" i="36"/>
  <c r="E14" i="41" s="1"/>
  <c r="U14" i="36"/>
  <c r="N14" i="37"/>
  <c r="I14" i="37"/>
  <c r="AD14" i="37"/>
  <c r="O14" i="37"/>
  <c r="R10" i="4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M13" i="41" l="1"/>
  <c r="U15" i="36"/>
  <c r="J15" i="34" s="1"/>
  <c r="M15" i="36"/>
  <c r="AA15" i="36"/>
  <c r="G15" i="36"/>
  <c r="I15" i="37"/>
  <c r="AD15" i="37"/>
  <c r="O15" i="37"/>
  <c r="G15" i="38"/>
  <c r="M15" i="38"/>
  <c r="U15" i="38"/>
  <c r="AA15" i="38"/>
  <c r="AD15" i="30"/>
  <c r="O15" i="30"/>
  <c r="I15" i="30"/>
  <c r="H15" i="37"/>
  <c r="L13" i="40"/>
  <c r="I13" i="40"/>
  <c r="J14" i="34"/>
  <c r="N12" i="41"/>
  <c r="P12" i="41" s="1"/>
  <c r="J13" i="41"/>
  <c r="L15" i="36"/>
  <c r="O12" i="34"/>
  <c r="N12" i="34"/>
  <c r="P12" i="34"/>
  <c r="M12" i="34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O12" i="41" l="1"/>
  <c r="L16" i="36"/>
  <c r="M16" i="36"/>
  <c r="G16" i="36"/>
  <c r="H16" i="34" s="1"/>
  <c r="U16" i="36"/>
  <c r="H16" i="41" s="1"/>
  <c r="AA16" i="36"/>
  <c r="K16" i="41" s="1"/>
  <c r="I16" i="30"/>
  <c r="AD16" i="30"/>
  <c r="O16" i="30"/>
  <c r="O16" i="37"/>
  <c r="I16" i="37"/>
  <c r="AD16" i="37"/>
  <c r="AA16" i="38"/>
  <c r="G16" i="38"/>
  <c r="M16" i="38"/>
  <c r="U16" i="38"/>
  <c r="R12" i="41"/>
  <c r="Q12" i="41"/>
  <c r="T16" i="38"/>
  <c r="L14" i="34"/>
  <c r="M14" i="34" s="1"/>
  <c r="S16" i="37"/>
  <c r="M14" i="41"/>
  <c r="T16" i="36"/>
  <c r="F16" i="36"/>
  <c r="L14" i="39"/>
  <c r="P13" i="34"/>
  <c r="M13" i="34"/>
  <c r="N13" i="34"/>
  <c r="O13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O14" i="40"/>
  <c r="Z16" i="36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C15" i="41"/>
  <c r="H15" i="39"/>
  <c r="T16" i="30"/>
  <c r="H16" i="30"/>
  <c r="AC16" i="30"/>
  <c r="S16" i="30"/>
  <c r="A17" i="34"/>
  <c r="A17" i="30"/>
  <c r="C17" i="2"/>
  <c r="B16" i="2"/>
  <c r="A17" i="2"/>
  <c r="AC17" i="37" l="1"/>
  <c r="O14" i="34"/>
  <c r="AD17" i="30"/>
  <c r="O17" i="30"/>
  <c r="I17" i="30"/>
  <c r="L17" i="36"/>
  <c r="G17" i="36"/>
  <c r="H17" i="34" s="1"/>
  <c r="U17" i="36"/>
  <c r="J17" i="34" s="1"/>
  <c r="AA17" i="36"/>
  <c r="K17" i="34" s="1"/>
  <c r="M17" i="36"/>
  <c r="E17" i="41" s="1"/>
  <c r="I17" i="37"/>
  <c r="AD17" i="37"/>
  <c r="O17" i="37"/>
  <c r="U17" i="38"/>
  <c r="AA17" i="38"/>
  <c r="G17" i="38"/>
  <c r="M17" i="38"/>
  <c r="AB14" i="36"/>
  <c r="N14" i="34"/>
  <c r="B16" i="41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Z17" i="38"/>
  <c r="T17" i="36"/>
  <c r="I15" i="40"/>
  <c r="F15" i="40"/>
  <c r="O15" i="40"/>
  <c r="F17" i="38"/>
  <c r="D15" i="41"/>
  <c r="L15" i="40"/>
  <c r="F16" i="34"/>
  <c r="J16" i="40"/>
  <c r="A18" i="36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H16" i="39"/>
  <c r="K16" i="40"/>
  <c r="F16" i="39"/>
  <c r="AC17" i="30"/>
  <c r="T17" i="30"/>
  <c r="H17" i="30"/>
  <c r="N17" i="30"/>
  <c r="A18" i="34"/>
  <c r="A18" i="30"/>
  <c r="C18" i="2"/>
  <c r="B17" i="2"/>
  <c r="A18" i="2"/>
  <c r="B17" i="41" l="1"/>
  <c r="D16" i="41"/>
  <c r="L18" i="36"/>
  <c r="M18" i="36"/>
  <c r="E18" i="41" s="1"/>
  <c r="AA18" i="36"/>
  <c r="K18" i="41" s="1"/>
  <c r="G18" i="36"/>
  <c r="H18" i="34" s="1"/>
  <c r="U18" i="36"/>
  <c r="J18" i="34" s="1"/>
  <c r="AD18" i="30"/>
  <c r="O18" i="30"/>
  <c r="I18" i="30"/>
  <c r="I18" i="37"/>
  <c r="O18" i="37"/>
  <c r="AD18" i="37"/>
  <c r="M18" i="38"/>
  <c r="U18" i="38"/>
  <c r="AA18" i="38"/>
  <c r="G18" i="38"/>
  <c r="G16" i="41"/>
  <c r="S18" i="30"/>
  <c r="K17" i="41"/>
  <c r="F16" i="40"/>
  <c r="F18" i="36"/>
  <c r="L16" i="34"/>
  <c r="N16" i="34" s="1"/>
  <c r="T18" i="36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39"/>
  <c r="E17" i="40"/>
  <c r="D17" i="39"/>
  <c r="H17" i="40"/>
  <c r="E17" i="39"/>
  <c r="E17" i="34"/>
  <c r="G17" i="40"/>
  <c r="L17" i="41"/>
  <c r="K17" i="39"/>
  <c r="K17" i="40"/>
  <c r="F17" i="39"/>
  <c r="N18" i="30"/>
  <c r="H18" i="30"/>
  <c r="T18" i="30"/>
  <c r="AC18" i="30"/>
  <c r="B18" i="2"/>
  <c r="A19" i="34"/>
  <c r="A19" i="30"/>
  <c r="A19" i="2"/>
  <c r="C19" i="2"/>
  <c r="M17" i="41" l="1"/>
  <c r="J17" i="41"/>
  <c r="AD19" i="30"/>
  <c r="O19" i="30"/>
  <c r="I19" i="30"/>
  <c r="G19" i="38"/>
  <c r="M19" i="38"/>
  <c r="U19" i="38"/>
  <c r="AA19" i="38"/>
  <c r="L19" i="36"/>
  <c r="U19" i="36"/>
  <c r="J19" i="34" s="1"/>
  <c r="AA19" i="36"/>
  <c r="K19" i="41" s="1"/>
  <c r="G19" i="36"/>
  <c r="M19" i="36"/>
  <c r="AD19" i="37"/>
  <c r="O19" i="37"/>
  <c r="I19" i="37"/>
  <c r="AB16" i="36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F19" i="36"/>
  <c r="Z19" i="36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39"/>
  <c r="A20" i="36"/>
  <c r="A20" i="40"/>
  <c r="A20" i="41"/>
  <c r="A20" i="37"/>
  <c r="A20" i="38"/>
  <c r="A20" i="39"/>
  <c r="F18" i="34"/>
  <c r="J18" i="40"/>
  <c r="E18" i="40"/>
  <c r="D18" i="39"/>
  <c r="G18" i="39"/>
  <c r="N18" i="40"/>
  <c r="C18" i="4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J18" i="41" l="1"/>
  <c r="D18" i="41"/>
  <c r="G20" i="38"/>
  <c r="AA20" i="38"/>
  <c r="M20" i="38"/>
  <c r="U20" i="38"/>
  <c r="AD20" i="37"/>
  <c r="O20" i="37"/>
  <c r="I20" i="37"/>
  <c r="O20" i="30"/>
  <c r="I20" i="30"/>
  <c r="AD20" i="30"/>
  <c r="L20" i="36"/>
  <c r="M20" i="36"/>
  <c r="E20" i="41" s="1"/>
  <c r="U20" i="36"/>
  <c r="H20" i="41" s="1"/>
  <c r="G20" i="36"/>
  <c r="H20" i="34" s="1"/>
  <c r="AA20" i="36"/>
  <c r="K20" i="34" s="1"/>
  <c r="Q16" i="41"/>
  <c r="P16" i="41"/>
  <c r="I18" i="40"/>
  <c r="R16" i="41"/>
  <c r="Z20" i="36"/>
  <c r="L18" i="40"/>
  <c r="H19" i="41"/>
  <c r="K19" i="34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F20" i="36"/>
  <c r="AB17" i="36"/>
  <c r="F18" i="40"/>
  <c r="O18" i="40"/>
  <c r="F19" i="34"/>
  <c r="J19" i="40"/>
  <c r="F19" i="41"/>
  <c r="I19" i="39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I20" i="34" l="1"/>
  <c r="M21" i="38"/>
  <c r="AA21" i="38"/>
  <c r="G21" i="38"/>
  <c r="U21" i="38"/>
  <c r="G21" i="36"/>
  <c r="H21" i="34" s="1"/>
  <c r="M21" i="36"/>
  <c r="I21" i="34" s="1"/>
  <c r="AA21" i="36"/>
  <c r="K21" i="34" s="1"/>
  <c r="U21" i="36"/>
  <c r="J21" i="34" s="1"/>
  <c r="I21" i="37"/>
  <c r="AD21" i="37"/>
  <c r="O21" i="37"/>
  <c r="AD21" i="30"/>
  <c r="I21" i="30"/>
  <c r="O21" i="30"/>
  <c r="J20" i="34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B20" i="41"/>
  <c r="R17" i="41"/>
  <c r="O17" i="41"/>
  <c r="Q17" i="41"/>
  <c r="P17" i="41"/>
  <c r="AC21" i="30"/>
  <c r="N18" i="41"/>
  <c r="O19" i="40"/>
  <c r="F19" i="40"/>
  <c r="L19" i="40"/>
  <c r="AB18" i="36"/>
  <c r="G20" i="34"/>
  <c r="M20" i="40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B21" i="2"/>
  <c r="C22" i="2"/>
  <c r="A22" i="2"/>
  <c r="B21" i="41" l="1"/>
  <c r="AC22" i="30"/>
  <c r="AD22" i="30"/>
  <c r="O22" i="30"/>
  <c r="I22" i="30"/>
  <c r="M22" i="38"/>
  <c r="U22" i="38"/>
  <c r="AA22" i="38"/>
  <c r="G22" i="38"/>
  <c r="I22" i="37"/>
  <c r="AD22" i="37"/>
  <c r="O22" i="37"/>
  <c r="AA22" i="36"/>
  <c r="K22" i="34" s="1"/>
  <c r="U22" i="36"/>
  <c r="J22" i="34" s="1"/>
  <c r="G22" i="36"/>
  <c r="H22" i="34" s="1"/>
  <c r="M22" i="36"/>
  <c r="E22" i="41" s="1"/>
  <c r="L20" i="39"/>
  <c r="O20" i="40"/>
  <c r="Z22" i="36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A23" i="36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B22" i="2"/>
  <c r="C23" i="2"/>
  <c r="A23" i="2"/>
  <c r="I22" i="34" l="1"/>
  <c r="L23" i="36"/>
  <c r="U23" i="36"/>
  <c r="AA23" i="36"/>
  <c r="M23" i="36"/>
  <c r="G23" i="36"/>
  <c r="B23" i="41" s="1"/>
  <c r="AD23" i="37"/>
  <c r="O23" i="37"/>
  <c r="I23" i="37"/>
  <c r="S23" i="30"/>
  <c r="AD23" i="30"/>
  <c r="I23" i="30"/>
  <c r="O23" i="30"/>
  <c r="M23" i="38"/>
  <c r="U23" i="38"/>
  <c r="AA23" i="38"/>
  <c r="G23" i="38"/>
  <c r="B22" i="41"/>
  <c r="K22" i="41"/>
  <c r="I21" i="40"/>
  <c r="G21" i="41"/>
  <c r="H22" i="41"/>
  <c r="M21" i="41"/>
  <c r="Z23" i="36"/>
  <c r="T23" i="36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AA24" i="38" l="1"/>
  <c r="U24" i="38"/>
  <c r="G24" i="38"/>
  <c r="M24" i="38"/>
  <c r="Z24" i="36"/>
  <c r="M24" i="36"/>
  <c r="AA24" i="36"/>
  <c r="K24" i="34" s="1"/>
  <c r="G24" i="36"/>
  <c r="U24" i="36"/>
  <c r="I24" i="37"/>
  <c r="AD24" i="37"/>
  <c r="O24" i="37"/>
  <c r="O24" i="30"/>
  <c r="AD24" i="30"/>
  <c r="I24" i="30"/>
  <c r="H23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B24" i="2"/>
  <c r="C25" i="2"/>
  <c r="A25" i="2"/>
  <c r="N22" i="41" l="1"/>
  <c r="G25" i="36"/>
  <c r="U25" i="36"/>
  <c r="M25" i="36"/>
  <c r="I25" i="34" s="1"/>
  <c r="AA25" i="36"/>
  <c r="U25" i="38"/>
  <c r="AA25" i="38"/>
  <c r="G25" i="38"/>
  <c r="M25" i="38"/>
  <c r="AC25" i="30"/>
  <c r="AD25" i="30"/>
  <c r="I25" i="30"/>
  <c r="O25" i="30"/>
  <c r="AD25" i="37"/>
  <c r="O25" i="37"/>
  <c r="I25" i="37"/>
  <c r="K24" i="4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E25" i="41" l="1"/>
  <c r="I26" i="37"/>
  <c r="O26" i="37"/>
  <c r="AD26" i="37"/>
  <c r="AD26" i="30"/>
  <c r="O26" i="30"/>
  <c r="I26" i="30"/>
  <c r="M26" i="38"/>
  <c r="U26" i="38"/>
  <c r="AA26" i="38"/>
  <c r="G26" i="38"/>
  <c r="F26" i="36"/>
  <c r="M26" i="36"/>
  <c r="E26" i="41" s="1"/>
  <c r="U26" i="36"/>
  <c r="G26" i="36"/>
  <c r="H26" i="34" s="1"/>
  <c r="AA26" i="36"/>
  <c r="K26" i="34" s="1"/>
  <c r="T26" i="36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L24" i="34"/>
  <c r="D24" i="41"/>
  <c r="L26" i="36"/>
  <c r="O24" i="40"/>
  <c r="L24" i="40"/>
  <c r="J24" i="41"/>
  <c r="G24" i="41"/>
  <c r="AB23" i="36"/>
  <c r="I24" i="40"/>
  <c r="N24" i="41" s="1"/>
  <c r="E25" i="34"/>
  <c r="G25" i="40"/>
  <c r="E25" i="40"/>
  <c r="D25" i="39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Z27" i="36" l="1"/>
  <c r="G27" i="36"/>
  <c r="B27" i="41" s="1"/>
  <c r="M27" i="36"/>
  <c r="I27" i="34" s="1"/>
  <c r="AA27" i="36"/>
  <c r="K27" i="41" s="1"/>
  <c r="U27" i="36"/>
  <c r="H27" i="41" s="1"/>
  <c r="G27" i="38"/>
  <c r="M27" i="38"/>
  <c r="U27" i="38"/>
  <c r="AA27" i="38"/>
  <c r="AD27" i="30"/>
  <c r="O27" i="30"/>
  <c r="I27" i="30"/>
  <c r="I27" i="37"/>
  <c r="O27" i="37"/>
  <c r="AD27" i="37"/>
  <c r="I26" i="34"/>
  <c r="B26" i="4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H26" i="41"/>
  <c r="L27" i="36"/>
  <c r="L25" i="39"/>
  <c r="O24" i="39"/>
  <c r="P24" i="39"/>
  <c r="N24" i="39"/>
  <c r="AB24" i="38"/>
  <c r="M24" i="39"/>
  <c r="T27" i="36"/>
  <c r="F27" i="36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L6" i="34" s="1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L30" i="34" s="1"/>
  <c r="L31" i="34" s="1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M29" i="34" s="1"/>
  <c r="N27" i="34"/>
  <c r="N29" i="34" s="1"/>
  <c r="O27" i="34"/>
  <c r="O29" i="34" s="1"/>
  <c r="N28" i="41"/>
  <c r="N29" i="41" s="1"/>
  <c r="Q28" i="41"/>
  <c r="J16" i="17" s="1"/>
  <c r="L30" i="39"/>
  <c r="L31" i="39" s="1"/>
  <c r="AB27" i="36"/>
</calcChain>
</file>

<file path=xl/sharedStrings.xml><?xml version="1.0" encoding="utf-8"?>
<sst xmlns="http://schemas.openxmlformats.org/spreadsheetml/2006/main" count="982" uniqueCount="551">
  <si>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</si>
  <si>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</si>
  <si>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</si>
  <si>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</si>
  <si>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</si>
  <si>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</si>
  <si>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</si>
  <si>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</si>
  <si>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</si>
  <si>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</si>
  <si>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</si>
  <si>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</si>
  <si>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</si>
  <si>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</si>
  <si>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</si>
  <si>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</si>
  <si>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</si>
  <si>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</si>
  <si>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</si>
  <si>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</si>
  <si>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</si>
  <si>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</si>
  <si>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</si>
  <si>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</si>
  <si>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</si>
  <si>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</si>
  <si>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</si>
  <si>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</si>
  <si>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</si>
  <si>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</si>
  <si>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</si>
  <si>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</si>
  <si>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</si>
  <si>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</si>
  <si>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</si>
  <si>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</si>
  <si>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</si>
  <si>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</si>
  <si>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</si>
  <si>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</si>
  <si>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</si>
  <si>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</si>
  <si>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</si>
  <si>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</si>
  <si>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</si>
  <si>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</si>
  <si>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</si>
  <si>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</si>
  <si>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</si>
  <si>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</si>
  <si>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</si>
  <si>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</si>
  <si>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</si>
  <si>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</si>
  <si>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</si>
  <si>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</si>
  <si>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</si>
  <si>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</si>
  <si>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</si>
  <si>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</si>
  <si>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</si>
  <si>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</si>
  <si>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</si>
  <si>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</si>
  <si>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</si>
  <si>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</si>
  <si>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</si>
  <si>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</si>
  <si>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</si>
  <si>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</si>
  <si>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</si>
  <si>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</si>
  <si>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</si>
  <si>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</si>
  <si>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</si>
  <si>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</si>
  <si>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</si>
  <si>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</si>
  <si>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</si>
  <si>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</si>
  <si>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</si>
  <si>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</si>
  <si>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</si>
  <si>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</si>
  <si>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</si>
  <si>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</si>
  <si>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</si>
  <si>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</si>
  <si>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</si>
  <si>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</si>
  <si>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</si>
  <si>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</si>
  <si>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</si>
  <si>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</si>
  <si>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</si>
  <si>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</si>
  <si>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</si>
  <si>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</si>
  <si>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</si>
  <si>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</si>
  <si>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</si>
  <si>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</si>
  <si>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</si>
  <si>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</si>
  <si>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</si>
  <si>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</si>
  <si>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</si>
  <si>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</si>
  <si>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</si>
  <si>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</si>
  <si>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</si>
  <si>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</si>
  <si>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</si>
  <si>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</si>
  <si>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</si>
  <si>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</si>
  <si>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</si>
  <si>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</si>
  <si>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</si>
  <si>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</si>
  <si>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</si>
  <si>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</si>
  <si>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</si>
  <si>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</si>
  <si>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</si>
  <si>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</si>
  <si>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</si>
  <si>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</si>
  <si>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</si>
  <si>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</si>
  <si>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</si>
  <si>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</si>
  <si>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</si>
  <si>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</si>
  <si>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</si>
  <si>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</si>
  <si>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</si>
  <si>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</si>
  <si>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</si>
  <si>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</si>
  <si>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</si>
  <si>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</si>
  <si>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</si>
  <si>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</si>
  <si>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</si>
  <si>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</si>
  <si>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</si>
  <si>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</si>
  <si>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</si>
  <si>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</si>
  <si>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</si>
  <si>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</si>
  <si>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</si>
  <si>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</si>
  <si>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</si>
  <si>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</si>
  <si>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</si>
  <si>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</si>
  <si>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</si>
  <si>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</si>
  <si>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</si>
  <si>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</si>
  <si>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</si>
  <si>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</si>
  <si>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</si>
  <si>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</si>
  <si>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</si>
  <si>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</si>
  <si>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</si>
  <si>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</si>
  <si>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</si>
  <si>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</si>
  <si>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</si>
  <si>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</si>
  <si>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</si>
  <si>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</si>
  <si>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</si>
  <si>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</si>
  <si>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</si>
  <si>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</si>
  <si>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</si>
  <si>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</si>
  <si>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</si>
  <si>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</si>
  <si>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</si>
  <si>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</si>
  <si>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</si>
  <si>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</si>
  <si>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</si>
  <si>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</si>
  <si>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</si>
  <si>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</si>
  <si>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</si>
  <si>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</si>
  <si>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</si>
  <si>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</si>
  <si>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</si>
  <si>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</si>
  <si>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</si>
  <si>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</si>
  <si>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</si>
  <si>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</si>
  <si>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</si>
  <si>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</si>
  <si>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</si>
  <si>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</si>
  <si>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</si>
  <si>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</si>
  <si>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</si>
  <si>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</si>
  <si>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</si>
  <si>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</si>
  <si>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</si>
  <si>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</si>
  <si>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</si>
  <si>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</si>
  <si>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</si>
  <si>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</si>
  <si>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</si>
  <si>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</si>
  <si>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</si>
  <si>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</si>
  <si>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</si>
  <si>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</si>
  <si>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</si>
  <si>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</si>
  <si>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</si>
  <si>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</si>
  <si>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</si>
  <si>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</si>
  <si>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</si>
  <si>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</si>
  <si>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</si>
  <si>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</si>
  <si>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</si>
  <si>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</si>
  <si>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</si>
  <si>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</si>
  <si>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</si>
  <si>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</si>
  <si>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</si>
  <si>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</si>
  <si>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</si>
  <si>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</si>
  <si>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</si>
  <si>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</si>
  <si>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</si>
  <si>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</si>
  <si>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</si>
  <si>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</si>
  <si>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</si>
  <si>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</si>
  <si>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</si>
  <si>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</si>
  <si>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</si>
  <si>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</si>
  <si>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</si>
  <si>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</si>
  <si>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</si>
  <si>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</si>
  <si>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</si>
  <si>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</si>
  <si>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</si>
  <si>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</si>
  <si>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</si>
  <si>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</si>
  <si>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</si>
  <si>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</si>
  <si>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</si>
  <si>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</si>
  <si>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</si>
  <si>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</si>
  <si>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</si>
  <si>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</si>
  <si>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</si>
  <si>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</si>
  <si>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</si>
  <si>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</si>
  <si>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</si>
  <si>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</si>
  <si>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</si>
  <si>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</si>
  <si>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</si>
  <si>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</si>
  <si>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</si>
  <si>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</si>
  <si>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</si>
  <si>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</si>
  <si>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</si>
  <si>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</si>
  <si>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</si>
  <si>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</si>
  <si>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</si>
  <si>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</si>
  <si>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</si>
  <si>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</si>
  <si>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</si>
  <si>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</si>
  <si>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</si>
  <si>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</si>
  <si>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</si>
  <si>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</si>
  <si>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</si>
  <si>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</si>
  <si>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</si>
  <si>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</si>
  <si>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</si>
  <si>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</si>
  <si>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</si>
  <si>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</si>
  <si>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</si>
  <si>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</si>
  <si>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</si>
  <si>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</si>
  <si>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</si>
  <si>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</si>
  <si>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</si>
  <si>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</si>
  <si>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</si>
  <si>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</si>
  <si>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</si>
  <si>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</si>
  <si>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</si>
  <si>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</si>
  <si>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</si>
  <si>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</si>
  <si>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</si>
  <si>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</si>
  <si>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</si>
  <si>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</si>
  <si>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</si>
  <si>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</si>
  <si>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</si>
  <si>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</si>
  <si>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</si>
  <si>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</si>
  <si>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</si>
  <si>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</si>
  <si>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</si>
  <si>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</si>
  <si>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</si>
  <si>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</si>
  <si>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</si>
  <si>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</si>
  <si>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</si>
  <si>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</si>
  <si>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</si>
  <si>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</si>
  <si>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</si>
  <si>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</si>
  <si>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</si>
  <si>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</si>
  <si>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</si>
  <si>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</si>
  <si>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</si>
  <si>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</si>
  <si>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</si>
  <si>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</si>
  <si>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</si>
  <si>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</si>
  <si>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</si>
  <si>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</si>
  <si>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</si>
  <si>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</si>
  <si>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</si>
  <si>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</si>
  <si>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</si>
  <si>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</si>
  <si>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</si>
  <si>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</si>
  <si>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</si>
  <si>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</si>
  <si>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</si>
  <si>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</si>
  <si>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</si>
  <si>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</si>
  <si>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</si>
  <si>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</si>
  <si>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</si>
  <si>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</si>
  <si>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</si>
  <si>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</si>
  <si>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</si>
  <si>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</si>
  <si>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</si>
  <si>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</si>
  <si>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</si>
  <si>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</si>
  <si>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</si>
  <si>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</si>
  <si>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</si>
  <si>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</si>
  <si>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</si>
  <si>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</si>
  <si>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</si>
  <si>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</si>
  <si>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</si>
  <si>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</si>
  <si>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</si>
  <si>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</si>
  <si>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</si>
  <si>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</si>
  <si>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</si>
  <si>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</si>
  <si>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</si>
  <si>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</si>
  <si>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</si>
  <si>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</si>
  <si>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</si>
  <si>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</si>
  <si>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</si>
  <si>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</si>
  <si>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</si>
  <si>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</si>
  <si>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</si>
  <si>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</si>
  <si>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</si>
  <si>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</si>
  <si>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</si>
  <si>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</si>
  <si>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</si>
  <si>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</si>
  <si>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</si>
  <si>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</si>
  <si>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</si>
  <si>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</si>
  <si>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</si>
  <si>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</si>
  <si>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</si>
  <si>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</si>
  <si>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</si>
  <si>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</si>
  <si>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</si>
  <si>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</si>
  <si>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</si>
  <si>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</si>
  <si>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</si>
  <si>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</si>
  <si>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</si>
  <si>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</si>
  <si>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</si>
  <si>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</si>
  <si>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</si>
  <si>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</si>
  <si>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</si>
  <si>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</si>
  <si>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</si>
  <si>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</si>
  <si>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</si>
  <si>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</si>
  <si>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</si>
  <si>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</si>
  <si>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</si>
  <si>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</si>
  <si>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</si>
  <si>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</si>
  <si>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</si>
  <si>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</si>
  <si>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</si>
  <si>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</si>
  <si>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</si>
  <si>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</si>
  <si>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</si>
  <si>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</si>
  <si>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</si>
  <si>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</si>
  <si>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</si>
  <si>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</si>
  <si>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</si>
  <si>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</si>
  <si>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</si>
  <si>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</si>
  <si>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</si>
  <si>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</si>
  <si>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</si>
  <si>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</si>
  <si>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</si>
  <si>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</si>
  <si>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</si>
  <si>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</si>
  <si>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</si>
  <si>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</si>
  <si>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</si>
  <si>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</si>
  <si>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</si>
  <si>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</si>
  <si>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</si>
  <si>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</si>
  <si>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</si>
  <si>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</si>
  <si>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</si>
  <si>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</si>
  <si>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</si>
  <si>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</si>
  <si>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</si>
  <si>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</si>
  <si>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</si>
  <si>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</si>
  <si>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</si>
  <si>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</si>
  <si>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</si>
  <si>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</si>
  <si>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</si>
  <si>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</si>
  <si>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</si>
  <si>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</si>
  <si>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</si>
  <si>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</si>
  <si>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</si>
  <si>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</si>
  <si>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</si>
  <si>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</si>
  <si>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</si>
  <si>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</si>
  <si>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</si>
  <si>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</si>
  <si>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</si>
  <si>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</si>
  <si>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</si>
  <si>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</si>
  <si>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</si>
  <si>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</si>
  <si>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</si>
  <si>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</si>
  <si>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</si>
  <si>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</si>
  <si>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</si>
  <si>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</si>
  <si>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</si>
  <si>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</si>
  <si>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</si>
  <si>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</si>
  <si>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</si>
  <si>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</si>
  <si>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เด็กหญิงชุติกาญจน์ เสาวดา</t>
  </si>
  <si>
    <t>เด็กหญิงกันยรัตน์ ปิ่นสุก</t>
  </si>
  <si>
    <t>เด็กหญิงกัลยา พุฒซ้อน</t>
  </si>
  <si>
    <t>เด็กหญิงณัฐวดี ประสริฐสังข์</t>
  </si>
  <si>
    <t>เด็กหญิงธิดารัตน์ คชบาง</t>
  </si>
  <si>
    <t>เด็กชายกฤติน แก้วมีรักษ์</t>
  </si>
  <si>
    <t>เด็กหญิงกมลชนก จิตรโคตร</t>
  </si>
  <si>
    <t>เด็กหญิงพรรณราย  เนตรสว่าง</t>
  </si>
  <si>
    <t>เด็กชายกฤษกร์  ศรีมงคล</t>
  </si>
  <si>
    <t>เด็กชายอนันต์ ชักนำ</t>
  </si>
  <si>
    <t>เด็กชายสหรัฐ วิลานันท์</t>
  </si>
  <si>
    <t>เด็กชายวัชรพงศ์ บุญยืน</t>
  </si>
  <si>
    <t>เด็กชายพีระวัฒน์ ดีวันชัย</t>
  </si>
  <si>
    <t>เด็กชายธันวา ทองศรี</t>
  </si>
  <si>
    <t>เด็กชายธนวรรธน์ เฮ็งสวัสดิ์</t>
  </si>
  <si>
    <t>เด็กชายวงศธร เขจรนารถ</t>
  </si>
  <si>
    <t>เด็กชายธีรศักดิ์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</si>
</sst>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9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23" fillId="0" borderId="0" xfId="0" applyFont="1"/>
    <xf numFmtId="0" fontId="3" fillId="0" borderId="43" xfId="0" applyFont="1" applyBorder="1"/>
    <xf numFmtId="0" fontId="4" fillId="0" borderId="64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0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8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7" xfId="0" applyNumberFormat="1" applyFont="1" applyFill="1" applyBorder="1" applyAlignment="1">
      <alignment horizontal="center"/>
    </xf>
    <xf numFmtId="49" fontId="17" fillId="12" borderId="68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0" borderId="74" xfId="0" applyFont="1" applyBorder="1"/>
    <xf numFmtId="0" fontId="3" fillId="9" borderId="61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72" xfId="0" applyFont="1" applyBorder="1"/>
    <xf numFmtId="0" fontId="3" fillId="0" borderId="0" xfId="0" applyFont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6" borderId="62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6" borderId="30" xfId="0" applyFont="1" applyFill="1" applyBorder="1" applyAlignment="1">
      <alignment horizontal="center"/>
    </xf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27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7" borderId="61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7" borderId="53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11" borderId="5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75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421" t="s">
        <v>517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54"/>
    </row>
    <row r="2" spans="1:16" ht="21.6" thickBot="1">
      <c r="A2" s="427" t="s">
        <v>22</v>
      </c>
      <c r="B2" s="428"/>
      <c r="C2" s="423" t="str">
        <f>ปก!H10</f>
        <v>นางสาวสุชิน สาระบุตร</v>
      </c>
      <c r="D2" s="424"/>
      <c r="E2" s="424"/>
      <c r="F2" s="424"/>
      <c r="G2" s="424" t="str">
        <f>ปก!H11</f>
        <v>นายจารุบุตร บุณย์เพิ่ม</v>
      </c>
      <c r="H2" s="424"/>
      <c r="I2" s="424"/>
      <c r="J2" s="424"/>
      <c r="K2" s="424"/>
      <c r="L2" s="424"/>
      <c r="M2" s="424" t="str">
        <f>ปก!F9</f>
        <v>ชั้นประถมศึกษาปีที่ 5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449" t="s">
        <v>488</v>
      </c>
      <c r="E3" s="450"/>
      <c r="F3" s="451"/>
      <c r="G3" s="449" t="s">
        <v>489</v>
      </c>
      <c r="H3" s="450"/>
      <c r="I3" s="451"/>
      <c r="J3" s="449" t="s">
        <v>490</v>
      </c>
      <c r="K3" s="450"/>
      <c r="L3" s="451"/>
      <c r="M3" s="449" t="s">
        <v>491</v>
      </c>
      <c r="N3" s="450"/>
      <c r="O3" s="450"/>
      <c r="P3" s="452"/>
    </row>
    <row r="4" spans="1:16" ht="21.6" thickBot="1">
      <c r="A4" s="386"/>
      <c r="B4" s="389"/>
      <c r="C4" s="390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448"/>
    </row>
    <row r="5" spans="1:16" ht="24" customHeight="1" thickBot="1">
      <c r="A5" s="387"/>
      <c r="B5" s="391"/>
      <c r="C5" s="392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453"/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เด็กหญิงชุติกาญจน์ เสาวดา  </v>
      </c>
      <c r="C6" s="457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เด็กหญิงกันยรัตน์ ปิ่นสุก  </v>
      </c>
      <c r="C7" s="455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เด็กหญิงกัลยา พุฒซ้อน  </v>
      </c>
      <c r="C8" s="455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455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เด็กหญิงธิดารัตน์ คชบาง  </v>
      </c>
      <c r="C10" s="455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เด็กชายกฤติน แก้วมีรักษ์  </v>
      </c>
      <c r="C11" s="455"/>
      <c r="D11" s="102">
        <f>'คุณลักษณะ(ข้อ1-4)'!I11</f>
        <v>-2</v>
      </c>
      <c r="E11" s="103">
        <f>'คุณลักษณะ(ข้อ1-4)เทอม2'!I11</f>
        <v>-2</v>
      </c>
      <c r="F11" s="113">
        <f t="shared" si="0"/>
        <v>-2</v>
      </c>
      <c r="G11" s="102">
        <f>'คุณลักษณะ(ข้อ1-4)'!O11</f>
        <v>4</v>
      </c>
      <c r="H11" s="90">
        <f>'คุณลักษณะ(ข้อ1-4)เทอม2'!O11</f>
        <v>4</v>
      </c>
      <c r="I11" s="116">
        <f t="shared" si="1"/>
        <v>4</v>
      </c>
      <c r="J11" s="102">
        <f>'คุณลักษณะ(ข้อ1-4)'!T11</f>
        <v>7</v>
      </c>
      <c r="K11" s="103">
        <f>'คุณลักษณะ(ข้อ1-4)เทอม2'!T11</f>
        <v>7</v>
      </c>
      <c r="L11" s="116">
        <f t="shared" si="2"/>
        <v>7</v>
      </c>
      <c r="M11" s="85">
        <f>'คุณลักษณะ(ข้อ1-4)'!AD11</f>
        <v>4</v>
      </c>
      <c r="N11" s="90">
        <f>'คุณลักษณะ(ข้อ1-4)เทอม2'!AD11</f>
        <v>4</v>
      </c>
      <c r="O11" s="120">
        <f t="shared" si="3"/>
        <v>4</v>
      </c>
      <c r="P11" s="106"/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เด็กหญิงกมลชนก จิตรโคตร  </v>
      </c>
      <c r="C12" s="455"/>
      <c r="D12" s="102">
        <f>'คุณลักษณะ(ข้อ1-4)'!I12</f>
        <v>-2</v>
      </c>
      <c r="E12" s="103">
        <f>'คุณลักษณะ(ข้อ1-4)เทอม2'!I12</f>
        <v>-2</v>
      </c>
      <c r="F12" s="113">
        <f t="shared" si="0"/>
        <v>-2</v>
      </c>
      <c r="G12" s="102">
        <f>'คุณลักษณะ(ข้อ1-4)'!O12</f>
        <v>4</v>
      </c>
      <c r="H12" s="90">
        <f>'คุณลักษณะ(ข้อ1-4)เทอม2'!O12</f>
        <v>4</v>
      </c>
      <c r="I12" s="116">
        <f t="shared" si="1"/>
        <v>4</v>
      </c>
      <c r="J12" s="102">
        <f>'คุณลักษณะ(ข้อ1-4)'!T12</f>
        <v>7</v>
      </c>
      <c r="K12" s="103">
        <f>'คุณลักษณะ(ข้อ1-4)เทอม2'!T12</f>
        <v>7</v>
      </c>
      <c r="L12" s="116">
        <f t="shared" si="2"/>
        <v>7</v>
      </c>
      <c r="M12" s="85">
        <f>'คุณลักษณะ(ข้อ1-4)'!AD12</f>
        <v>4</v>
      </c>
      <c r="N12" s="90">
        <f>'คุณลักษณะ(ข้อ1-4)เทอม2'!AD12</f>
        <v>4</v>
      </c>
      <c r="O12" s="120">
        <f t="shared" si="3"/>
        <v>4</v>
      </c>
      <c r="P12" s="106"/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เด็กหญิงพรรณราย  เนตรสว่าง  </v>
      </c>
      <c r="C13" s="455"/>
      <c r="D13" s="102">
        <f>'คุณลักษณะ(ข้อ1-4)'!I13</f>
        <v>-2</v>
      </c>
      <c r="E13" s="103">
        <f>'คุณลักษณะ(ข้อ1-4)เทอม2'!I13</f>
        <v>-2</v>
      </c>
      <c r="F13" s="113">
        <f t="shared" si="0"/>
        <v>-2</v>
      </c>
      <c r="G13" s="102">
        <f>'คุณลักษณะ(ข้อ1-4)'!O13</f>
        <v>4</v>
      </c>
      <c r="H13" s="90">
        <f>'คุณลักษณะ(ข้อ1-4)เทอม2'!O13</f>
        <v>4</v>
      </c>
      <c r="I13" s="116">
        <f t="shared" si="1"/>
        <v>4</v>
      </c>
      <c r="J13" s="102">
        <f>'คุณลักษณะ(ข้อ1-4)'!T13</f>
        <v>7</v>
      </c>
      <c r="K13" s="103">
        <f>'คุณลักษณะ(ข้อ1-4)เทอม2'!T13</f>
        <v>7</v>
      </c>
      <c r="L13" s="116">
        <f t="shared" si="2"/>
        <v>7</v>
      </c>
      <c r="M13" s="85">
        <f>'คุณลักษณะ(ข้อ1-4)'!AD13</f>
        <v>4</v>
      </c>
      <c r="N13" s="90">
        <f>'คุณลักษณะ(ข้อ1-4)เทอม2'!AD13</f>
        <v>4</v>
      </c>
      <c r="O13" s="120">
        <f t="shared" si="3"/>
        <v>4</v>
      </c>
      <c r="P13" s="106"/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เด็กชายกฤษกร์  ศรีมงคล  </v>
      </c>
      <c r="C14" s="455"/>
      <c r="D14" s="102">
        <f>'คุณลักษณะ(ข้อ1-4)'!I14</f>
        <v>-2</v>
      </c>
      <c r="E14" s="103">
        <f>'คุณลักษณะ(ข้อ1-4)เทอม2'!I14</f>
        <v>-2</v>
      </c>
      <c r="F14" s="113">
        <f t="shared" si="0"/>
        <v>-2</v>
      </c>
      <c r="G14" s="102">
        <f>'คุณลักษณะ(ข้อ1-4)'!O14</f>
        <v>4</v>
      </c>
      <c r="H14" s="90">
        <f>'คุณลักษณะ(ข้อ1-4)เทอม2'!O14</f>
        <v>4</v>
      </c>
      <c r="I14" s="116">
        <f t="shared" si="1"/>
        <v>4</v>
      </c>
      <c r="J14" s="102">
        <f>'คุณลักษณะ(ข้อ1-4)'!T14</f>
        <v>7</v>
      </c>
      <c r="K14" s="103">
        <f>'คุณลักษณะ(ข้อ1-4)เทอม2'!T14</f>
        <v>7</v>
      </c>
      <c r="L14" s="116">
        <f t="shared" si="2"/>
        <v>7</v>
      </c>
      <c r="M14" s="85">
        <f>'คุณลักษณะ(ข้อ1-4)'!AD14</f>
        <v>4</v>
      </c>
      <c r="N14" s="90">
        <f>'คุณลักษณะ(ข้อ1-4)เทอม2'!AD14</f>
        <v>4</v>
      </c>
      <c r="O14" s="120">
        <f t="shared" si="3"/>
        <v>4</v>
      </c>
      <c r="P14" s="106"/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เด็กชายอนันต์ ชักนำ  </v>
      </c>
      <c r="C15" s="455"/>
      <c r="D15" s="102">
        <f>'คุณลักษณะ(ข้อ1-4)'!I15</f>
        <v>-2</v>
      </c>
      <c r="E15" s="103">
        <f>'คุณลักษณะ(ข้อ1-4)เทอม2'!I15</f>
        <v>-2</v>
      </c>
      <c r="F15" s="113">
        <f t="shared" si="0"/>
        <v>-2</v>
      </c>
      <c r="G15" s="102">
        <f>'คุณลักษณะ(ข้อ1-4)'!O15</f>
        <v>4</v>
      </c>
      <c r="H15" s="90">
        <f>'คุณลักษณะ(ข้อ1-4)เทอม2'!O15</f>
        <v>4</v>
      </c>
      <c r="I15" s="116">
        <f t="shared" si="1"/>
        <v>4</v>
      </c>
      <c r="J15" s="102">
        <f>'คุณลักษณะ(ข้อ1-4)'!T15</f>
        <v>7</v>
      </c>
      <c r="K15" s="103">
        <f>'คุณลักษณะ(ข้อ1-4)เทอม2'!T15</f>
        <v>7</v>
      </c>
      <c r="L15" s="116">
        <f t="shared" si="2"/>
        <v>7</v>
      </c>
      <c r="M15" s="85">
        <f>'คุณลักษณะ(ข้อ1-4)'!AD15</f>
        <v>4</v>
      </c>
      <c r="N15" s="90">
        <f>'คุณลักษณะ(ข้อ1-4)เทอม2'!AD15</f>
        <v>4</v>
      </c>
      <c r="O15" s="120">
        <f t="shared" si="3"/>
        <v>4</v>
      </c>
      <c r="P15" s="106"/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เด็กชายสหรัฐ วิลานันท์  </v>
      </c>
      <c r="C16" s="455"/>
      <c r="D16" s="102">
        <f>'คุณลักษณะ(ข้อ1-4)'!I16</f>
        <v>-2</v>
      </c>
      <c r="E16" s="103">
        <f>'คุณลักษณะ(ข้อ1-4)เทอม2'!I16</f>
        <v>-2</v>
      </c>
      <c r="F16" s="113">
        <f t="shared" si="0"/>
        <v>-2</v>
      </c>
      <c r="G16" s="102">
        <f>'คุณลักษณะ(ข้อ1-4)'!O16</f>
        <v>4</v>
      </c>
      <c r="H16" s="90">
        <f>'คุณลักษณะ(ข้อ1-4)เทอม2'!O16</f>
        <v>4</v>
      </c>
      <c r="I16" s="116">
        <f t="shared" si="1"/>
        <v>4</v>
      </c>
      <c r="J16" s="102">
        <f>'คุณลักษณะ(ข้อ1-4)'!T16</f>
        <v>7</v>
      </c>
      <c r="K16" s="103">
        <f>'คุณลักษณะ(ข้อ1-4)เทอม2'!T16</f>
        <v>7</v>
      </c>
      <c r="L16" s="116">
        <f t="shared" si="2"/>
        <v>7</v>
      </c>
      <c r="M16" s="85">
        <f>'คุณลักษณะ(ข้อ1-4)'!AD16</f>
        <v>4</v>
      </c>
      <c r="N16" s="90">
        <f>'คุณลักษณะ(ข้อ1-4)เทอม2'!AD16</f>
        <v>4</v>
      </c>
      <c r="O16" s="120">
        <f t="shared" si="3"/>
        <v>4</v>
      </c>
      <c r="P16" s="106"/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เด็กชายวัชรพงศ์ บุญยืน  </v>
      </c>
      <c r="C17" s="455"/>
      <c r="D17" s="102">
        <f>'คุณลักษณะ(ข้อ1-4)'!I17</f>
        <v>-2</v>
      </c>
      <c r="E17" s="103">
        <f>'คุณลักษณะ(ข้อ1-4)เทอม2'!I17</f>
        <v>-2</v>
      </c>
      <c r="F17" s="113">
        <f t="shared" si="0"/>
        <v>-2</v>
      </c>
      <c r="G17" s="102">
        <f>'คุณลักษณะ(ข้อ1-4)'!O17</f>
        <v>4</v>
      </c>
      <c r="H17" s="90">
        <f>'คุณลักษณะ(ข้อ1-4)เทอม2'!O17</f>
        <v>4</v>
      </c>
      <c r="I17" s="116">
        <f t="shared" si="1"/>
        <v>4</v>
      </c>
      <c r="J17" s="102">
        <f>'คุณลักษณะ(ข้อ1-4)'!T17</f>
        <v>7</v>
      </c>
      <c r="K17" s="103">
        <f>'คุณลักษณะ(ข้อ1-4)เทอม2'!T17</f>
        <v>7</v>
      </c>
      <c r="L17" s="116">
        <f t="shared" si="2"/>
        <v>7</v>
      </c>
      <c r="M17" s="85">
        <f>'คุณลักษณะ(ข้อ1-4)'!AD17</f>
        <v>4</v>
      </c>
      <c r="N17" s="90">
        <f>'คุณลักษณะ(ข้อ1-4)เทอม2'!AD17</f>
        <v>4</v>
      </c>
      <c r="O17" s="120">
        <f t="shared" si="3"/>
        <v>4</v>
      </c>
      <c r="P17" s="106"/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เด็กชายพีระวัฒน์ ดีวันชัย  </v>
      </c>
      <c r="C18" s="455"/>
      <c r="D18" s="102">
        <f>'คุณลักษณะ(ข้อ1-4)'!I18</f>
        <v>-2</v>
      </c>
      <c r="E18" s="103">
        <f>'คุณลักษณะ(ข้อ1-4)เทอม2'!I18</f>
        <v>-2</v>
      </c>
      <c r="F18" s="113">
        <f t="shared" si="0"/>
        <v>-2</v>
      </c>
      <c r="G18" s="102">
        <f>'คุณลักษณะ(ข้อ1-4)'!O18</f>
        <v>4</v>
      </c>
      <c r="H18" s="90">
        <f>'คุณลักษณะ(ข้อ1-4)เทอม2'!O18</f>
        <v>4</v>
      </c>
      <c r="I18" s="116">
        <f t="shared" si="1"/>
        <v>4</v>
      </c>
      <c r="J18" s="102">
        <f>'คุณลักษณะ(ข้อ1-4)'!T18</f>
        <v>7</v>
      </c>
      <c r="K18" s="103">
        <f>'คุณลักษณะ(ข้อ1-4)เทอม2'!T18</f>
        <v>7</v>
      </c>
      <c r="L18" s="116">
        <f t="shared" si="2"/>
        <v>7</v>
      </c>
      <c r="M18" s="85">
        <f>'คุณลักษณะ(ข้อ1-4)'!AD18</f>
        <v>4</v>
      </c>
      <c r="N18" s="90">
        <f>'คุณลักษณะ(ข้อ1-4)เทอม2'!AD18</f>
        <v>4</v>
      </c>
      <c r="O18" s="120">
        <f t="shared" si="3"/>
        <v>4</v>
      </c>
      <c r="P18" s="106"/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เด็กชายธันวา ทองศรี  </v>
      </c>
      <c r="C19" s="455"/>
      <c r="D19" s="102">
        <f>'คุณลักษณะ(ข้อ1-4)'!I19</f>
        <v>-2</v>
      </c>
      <c r="E19" s="103">
        <f>'คุณลักษณะ(ข้อ1-4)เทอม2'!I19</f>
        <v>-2</v>
      </c>
      <c r="F19" s="113">
        <f t="shared" si="0"/>
        <v>-2</v>
      </c>
      <c r="G19" s="102">
        <f>'คุณลักษณะ(ข้อ1-4)'!O19</f>
        <v>4</v>
      </c>
      <c r="H19" s="90">
        <f>'คุณลักษณะ(ข้อ1-4)เทอม2'!O19</f>
        <v>4</v>
      </c>
      <c r="I19" s="116">
        <f t="shared" si="1"/>
        <v>4</v>
      </c>
      <c r="J19" s="102">
        <f>'คุณลักษณะ(ข้อ1-4)'!T19</f>
        <v>7</v>
      </c>
      <c r="K19" s="103">
        <f>'คุณลักษณะ(ข้อ1-4)เทอม2'!T19</f>
        <v>7</v>
      </c>
      <c r="L19" s="116">
        <f t="shared" si="2"/>
        <v>7</v>
      </c>
      <c r="M19" s="85">
        <f>'คุณลักษณะ(ข้อ1-4)'!AD19</f>
        <v>4</v>
      </c>
      <c r="N19" s="90">
        <f>'คุณลักษณะ(ข้อ1-4)เทอม2'!AD19</f>
        <v>4</v>
      </c>
      <c r="O19" s="120">
        <f t="shared" si="3"/>
        <v>4</v>
      </c>
      <c r="P19" s="106"/>
    </row>
    <row r="20" spans="1:16">
      <c r="A20" s="75" t="str">
        <f>IF(รายชื่อสมาชิก!A19="","",รายชื่อสมาชิก!A19&amp; "  " )</f>
        <v xml:space="preserve">15  </v>
      </c>
      <c r="B20" s="381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455"/>
      <c r="D20" s="102">
        <f>'คุณลักษณะ(ข้อ1-4)'!I20</f>
        <v>-2</v>
      </c>
      <c r="E20" s="103">
        <f>'คุณลักษณะ(ข้อ1-4)เทอม2'!I20</f>
        <v>-2</v>
      </c>
      <c r="F20" s="113">
        <f t="shared" si="0"/>
        <v>-2</v>
      </c>
      <c r="G20" s="102">
        <f>'คุณลักษณะ(ข้อ1-4)'!O20</f>
        <v>4</v>
      </c>
      <c r="H20" s="90">
        <f>'คุณลักษณะ(ข้อ1-4)เทอม2'!O20</f>
        <v>4</v>
      </c>
      <c r="I20" s="116">
        <f t="shared" si="1"/>
        <v>4</v>
      </c>
      <c r="J20" s="102">
        <f>'คุณลักษณะ(ข้อ1-4)'!T20</f>
        <v>7</v>
      </c>
      <c r="K20" s="103">
        <f>'คุณลักษณะ(ข้อ1-4)เทอม2'!T20</f>
        <v>7</v>
      </c>
      <c r="L20" s="116">
        <f t="shared" si="2"/>
        <v>7</v>
      </c>
      <c r="M20" s="85">
        <f>'คุณลักษณะ(ข้อ1-4)'!AD20</f>
        <v>4</v>
      </c>
      <c r="N20" s="90">
        <f>'คุณลักษณะ(ข้อ1-4)เทอม2'!AD20</f>
        <v>4</v>
      </c>
      <c r="O20" s="120">
        <f t="shared" si="3"/>
        <v>4</v>
      </c>
      <c r="P20" s="106"/>
    </row>
    <row r="21" spans="1:16">
      <c r="A21" s="75" t="str">
        <f>IF(รายชื่อสมาชิก!A20="","",รายชื่อสมาชิก!A20&amp; "  " )</f>
        <v xml:space="preserve">16  </v>
      </c>
      <c r="B21" s="381" t="str">
        <f>IF(รายชื่อสมาชิก!D20="","",รายชื่อสมาชิก!D20&amp; "  " )</f>
        <v xml:space="preserve">เด็กชายวงศธร เขจรนารถ  </v>
      </c>
      <c r="C21" s="455"/>
      <c r="D21" s="102">
        <f>'คุณลักษณะ(ข้อ1-4)'!I21</f>
        <v>-2</v>
      </c>
      <c r="E21" s="103">
        <f>'คุณลักษณะ(ข้อ1-4)เทอม2'!I21</f>
        <v>-2</v>
      </c>
      <c r="F21" s="113">
        <f t="shared" si="0"/>
        <v>-2</v>
      </c>
      <c r="G21" s="102">
        <f>'คุณลักษณะ(ข้อ1-4)'!O21</f>
        <v>4</v>
      </c>
      <c r="H21" s="90">
        <f>'คุณลักษณะ(ข้อ1-4)เทอม2'!O21</f>
        <v>4</v>
      </c>
      <c r="I21" s="116">
        <f t="shared" si="1"/>
        <v>4</v>
      </c>
      <c r="J21" s="102">
        <f>'คุณลักษณะ(ข้อ1-4)'!T21</f>
        <v>7</v>
      </c>
      <c r="K21" s="103">
        <f>'คุณลักษณะ(ข้อ1-4)เทอม2'!T21</f>
        <v>7</v>
      </c>
      <c r="L21" s="116">
        <f t="shared" si="2"/>
        <v>7</v>
      </c>
      <c r="M21" s="85">
        <f>'คุณลักษณะ(ข้อ1-4)'!AD21</f>
        <v>4</v>
      </c>
      <c r="N21" s="90">
        <f>'คุณลักษณะ(ข้อ1-4)เทอม2'!AD21</f>
        <v>4</v>
      </c>
      <c r="O21" s="120">
        <f t="shared" si="3"/>
        <v>4</v>
      </c>
      <c r="P21" s="106"/>
    </row>
    <row r="22" spans="1:16">
      <c r="A22" s="75" t="str">
        <f>IF(รายชื่อสมาชิก!A21="","",รายชื่อสมาชิก!A21&amp; "  " )</f>
        <v xml:space="preserve">17  </v>
      </c>
      <c r="B22" s="381" t="str">
        <f>IF(รายชื่อสมาชิก!D21="","",รายชื่อสมาชิก!D21&amp; "  " )</f>
        <v xml:space="preserve">เด็กชายธีรศักดิ์ สมเผ่า  </v>
      </c>
      <c r="C22" s="455"/>
      <c r="D22" s="102">
        <f>'คุณลักษณะ(ข้อ1-4)'!I22</f>
        <v>-2</v>
      </c>
      <c r="E22" s="103">
        <f>'คุณลักษณะ(ข้อ1-4)เทอม2'!I22</f>
        <v>-2</v>
      </c>
      <c r="F22" s="113">
        <f t="shared" si="0"/>
        <v>-2</v>
      </c>
      <c r="G22" s="102">
        <f>'คุณลักษณะ(ข้อ1-4)'!O22</f>
        <v>4</v>
      </c>
      <c r="H22" s="90">
        <f>'คุณลักษณะ(ข้อ1-4)เทอม2'!O22</f>
        <v>4</v>
      </c>
      <c r="I22" s="116">
        <f t="shared" si="1"/>
        <v>4</v>
      </c>
      <c r="J22" s="102">
        <f>'คุณลักษณะ(ข้อ1-4)'!T22</f>
        <v>7</v>
      </c>
      <c r="K22" s="103">
        <f>'คุณลักษณะ(ข้อ1-4)เทอม2'!T22</f>
        <v>7</v>
      </c>
      <c r="L22" s="116">
        <f t="shared" si="2"/>
        <v>7</v>
      </c>
      <c r="M22" s="85">
        <f>'คุณลักษณะ(ข้อ1-4)'!AD22</f>
        <v>4</v>
      </c>
      <c r="N22" s="90">
        <f>'คุณลักษณะ(ข้อ1-4)เทอม2'!AD22</f>
        <v>4</v>
      </c>
      <c r="O22" s="120">
        <f t="shared" si="3"/>
        <v>4</v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455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455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455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455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455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456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443"/>
      <c r="C29" s="44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444"/>
      <c r="C30" s="444"/>
      <c r="F30" s="446"/>
      <c r="G30" s="446"/>
      <c r="H30" s="446"/>
      <c r="I30" s="446"/>
      <c r="J30" s="446"/>
      <c r="L30" s="446"/>
      <c r="M30" s="446"/>
      <c r="N30" s="446"/>
      <c r="O30" s="446"/>
      <c r="P30" s="447"/>
    </row>
    <row r="31" spans="1:16">
      <c r="A31" s="131"/>
      <c r="B31" s="445" t="str">
        <f>ปก!H10</f>
        <v>นางสาวสุชิน สาระบุตร</v>
      </c>
      <c r="C31" s="445"/>
      <c r="F31" s="445" t="str">
        <f>ปก!H11</f>
        <v>นายจารุบุตร บุณย์เพิ่ม</v>
      </c>
      <c r="G31" s="445"/>
      <c r="H31" s="445"/>
      <c r="I31" s="445"/>
      <c r="J31" s="445"/>
      <c r="L31" s="445" t="str">
        <f>ปก!E27</f>
        <v>(นายกานต์ สุขกลาง)</v>
      </c>
      <c r="M31" s="445"/>
      <c r="N31" s="445"/>
      <c r="O31" s="445"/>
      <c r="P31" s="448"/>
    </row>
    <row r="32" spans="1:16" ht="21.6" thickBot="1">
      <c r="A32" s="132"/>
      <c r="B32" s="438" t="s">
        <v>22</v>
      </c>
      <c r="C32" s="439"/>
      <c r="D32" s="110"/>
      <c r="E32" s="110"/>
      <c r="F32" s="440" t="s">
        <v>22</v>
      </c>
      <c r="G32" s="440"/>
      <c r="H32" s="440"/>
      <c r="I32" s="440"/>
      <c r="J32" s="440"/>
      <c r="K32" s="133"/>
      <c r="L32" s="441" t="s">
        <v>518</v>
      </c>
      <c r="M32" s="441"/>
      <c r="N32" s="441"/>
      <c r="O32" s="441"/>
      <c r="P32" s="442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G3:I3"/>
    <mergeCell ref="J3:L3"/>
    <mergeCell ref="M3:O3"/>
    <mergeCell ref="C2:F2"/>
    <mergeCell ref="G2:L2"/>
    <mergeCell ref="M2:P2"/>
    <mergeCell ref="P3:P5"/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473" t="s">
        <v>517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19" ht="21.6" thickBot="1">
      <c r="A2" s="134"/>
      <c r="B2" s="476" t="s">
        <v>22</v>
      </c>
      <c r="C2" s="476"/>
      <c r="D2" s="476"/>
      <c r="E2" s="476" t="str">
        <f>ปก!H10</f>
        <v>นางสาวสุชิน สาระบุตร</v>
      </c>
      <c r="F2" s="476"/>
      <c r="G2" s="476"/>
      <c r="H2" s="476"/>
      <c r="I2" s="476"/>
      <c r="J2" s="135"/>
      <c r="K2" s="476" t="str">
        <f>ปก!H11</f>
        <v>นายจารุบุตร บุณย์เพิ่ม</v>
      </c>
      <c r="L2" s="476"/>
      <c r="M2" s="476"/>
      <c r="N2" s="482"/>
      <c r="O2" s="477" t="str">
        <f>ปก!F9</f>
        <v>ชั้นประถมศึกษาปีที่ 5</v>
      </c>
      <c r="P2" s="438"/>
      <c r="Q2" s="438"/>
      <c r="R2" s="438"/>
      <c r="S2" s="478"/>
    </row>
    <row r="3" spans="1:19" ht="21.6" thickBot="1">
      <c r="A3" s="385" t="s">
        <v>1</v>
      </c>
      <c r="B3" s="449" t="s">
        <v>492</v>
      </c>
      <c r="C3" s="450"/>
      <c r="D3" s="451"/>
      <c r="E3" s="449" t="s">
        <v>493</v>
      </c>
      <c r="F3" s="450"/>
      <c r="G3" s="451"/>
      <c r="H3" s="449" t="s">
        <v>494</v>
      </c>
      <c r="I3" s="450"/>
      <c r="J3" s="451"/>
      <c r="K3" s="449" t="s">
        <v>495</v>
      </c>
      <c r="L3" s="450"/>
      <c r="M3" s="450"/>
      <c r="N3" s="485" t="s">
        <v>432</v>
      </c>
      <c r="O3" s="479" t="s">
        <v>433</v>
      </c>
      <c r="P3" s="480"/>
      <c r="Q3" s="480"/>
      <c r="R3" s="481"/>
      <c r="S3" s="452" t="s">
        <v>0</v>
      </c>
    </row>
    <row r="4" spans="1:19" ht="21.6" thickBot="1">
      <c r="A4" s="386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486"/>
      <c r="O4" s="137" t="s">
        <v>64</v>
      </c>
      <c r="P4" s="487" t="s">
        <v>64</v>
      </c>
      <c r="Q4" s="137" t="s">
        <v>55</v>
      </c>
      <c r="R4" s="137" t="s">
        <v>437</v>
      </c>
      <c r="S4" s="395"/>
    </row>
    <row r="5" spans="1:19" ht="21.6" thickBot="1">
      <c r="A5" s="387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486"/>
      <c r="O5" s="138" t="s">
        <v>435</v>
      </c>
      <c r="P5" s="488"/>
      <c r="Q5" s="138" t="s">
        <v>436</v>
      </c>
      <c r="R5" s="138" t="s">
        <v>55</v>
      </c>
      <c r="S5" s="396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 xml:space="preserve">6  </v>
      </c>
      <c r="B11" s="102">
        <f>'คุณลักษณะ(ข้อ5-8)'!G11</f>
        <v>4</v>
      </c>
      <c r="C11" s="103">
        <f>'คุณลักษณะ(ข้อ5-8)เทอม2'!G11</f>
        <v>4</v>
      </c>
      <c r="D11" s="113">
        <f t="shared" si="0"/>
        <v>4</v>
      </c>
      <c r="E11" s="102">
        <f>'คุณลักษณะ(ข้อ5-8)'!M11</f>
        <v>4</v>
      </c>
      <c r="F11" s="90">
        <f>'คุณลักษณะ(ข้อ5-8)เทอม2'!M11</f>
        <v>4</v>
      </c>
      <c r="G11" s="116">
        <f t="shared" si="1"/>
        <v>4</v>
      </c>
      <c r="H11" s="102">
        <f>'คุณลักษณะ(ข้อ5-8)'!U11</f>
        <v>1</v>
      </c>
      <c r="I11" s="103">
        <f>'คุณลักษณะ(ข้อ5-8)เทอม2'!U11</f>
        <v>1</v>
      </c>
      <c r="J11" s="116">
        <f t="shared" si="2"/>
        <v>1</v>
      </c>
      <c r="K11" s="85">
        <f>'คุณลักษณะ(ข้อ5-8)'!AA11</f>
        <v>4</v>
      </c>
      <c r="L11" s="90">
        <f>'คุณลักษณะ(ข้อ5-8)เทอม2'!AA11</f>
        <v>4</v>
      </c>
      <c r="M11" s="136">
        <f t="shared" si="3"/>
        <v>4</v>
      </c>
      <c r="N11" s="155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>26</v>
      </c>
      <c r="O11" s="143" t="str">
        <f t="shared" si="4"/>
        <v xml:space="preserve"> </v>
      </c>
      <c r="P11" s="143" t="str">
        <f t="shared" si="5"/>
        <v xml:space="preserve"> </v>
      </c>
      <c r="Q11" s="143" t="str">
        <f t="shared" si="6"/>
        <v xml:space="preserve"> </v>
      </c>
      <c r="R11" s="140" t="str">
        <f t="shared" si="7"/>
        <v>√</v>
      </c>
      <c r="S11" s="145"/>
    </row>
    <row r="12" spans="1:19" ht="21">
      <c r="A12" s="75" t="str">
        <f>IF(รายชื่อสมาชิก!A11="","",รายชื่อสมาชิก!A11&amp; "  " )</f>
        <v xml:space="preserve">7  </v>
      </c>
      <c r="B12" s="102">
        <f>'คุณลักษณะ(ข้อ5-8)'!G12</f>
        <v>4</v>
      </c>
      <c r="C12" s="103">
        <f>'คุณลักษณะ(ข้อ5-8)เทอม2'!G12</f>
        <v>4</v>
      </c>
      <c r="D12" s="113">
        <f t="shared" si="0"/>
        <v>4</v>
      </c>
      <c r="E12" s="102">
        <f>'คุณลักษณะ(ข้อ5-8)'!M12</f>
        <v>4</v>
      </c>
      <c r="F12" s="90">
        <f>'คุณลักษณะ(ข้อ5-8)เทอม2'!M12</f>
        <v>4</v>
      </c>
      <c r="G12" s="116">
        <f t="shared" si="1"/>
        <v>4</v>
      </c>
      <c r="H12" s="102">
        <f>'คุณลักษณะ(ข้อ5-8)'!U12</f>
        <v>1</v>
      </c>
      <c r="I12" s="103">
        <f>'คุณลักษณะ(ข้อ5-8)เทอม2'!U12</f>
        <v>1</v>
      </c>
      <c r="J12" s="116">
        <f t="shared" si="2"/>
        <v>1</v>
      </c>
      <c r="K12" s="85">
        <f>'คุณลักษณะ(ข้อ5-8)'!AA12</f>
        <v>4</v>
      </c>
      <c r="L12" s="90">
        <f>'คุณลักษณะ(ข้อ5-8)เทอม2'!AA12</f>
        <v>4</v>
      </c>
      <c r="M12" s="136">
        <f t="shared" si="3"/>
        <v>4</v>
      </c>
      <c r="N12" s="155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>26</v>
      </c>
      <c r="O12" s="143" t="str">
        <f t="shared" si="4"/>
        <v xml:space="preserve"> </v>
      </c>
      <c r="P12" s="143" t="str">
        <f t="shared" si="5"/>
        <v xml:space="preserve"> </v>
      </c>
      <c r="Q12" s="143" t="str">
        <f t="shared" si="6"/>
        <v xml:space="preserve"> </v>
      </c>
      <c r="R12" s="140" t="str">
        <f t="shared" si="7"/>
        <v>√</v>
      </c>
      <c r="S12" s="145"/>
    </row>
    <row r="13" spans="1:19" ht="21">
      <c r="A13" s="75" t="str">
        <f>IF(รายชื่อสมาชิก!A12="","",รายชื่อสมาชิก!A12&amp; "  " )</f>
        <v xml:space="preserve">8  </v>
      </c>
      <c r="B13" s="102">
        <f>'คุณลักษณะ(ข้อ5-8)'!G13</f>
        <v>4</v>
      </c>
      <c r="C13" s="103">
        <f>'คุณลักษณะ(ข้อ5-8)เทอม2'!G13</f>
        <v>4</v>
      </c>
      <c r="D13" s="113">
        <f t="shared" si="0"/>
        <v>4</v>
      </c>
      <c r="E13" s="102">
        <f>'คุณลักษณะ(ข้อ5-8)'!M13</f>
        <v>4</v>
      </c>
      <c r="F13" s="90">
        <f>'คุณลักษณะ(ข้อ5-8)เทอม2'!M13</f>
        <v>4</v>
      </c>
      <c r="G13" s="116">
        <f t="shared" si="1"/>
        <v>4</v>
      </c>
      <c r="H13" s="102">
        <f>'คุณลักษณะ(ข้อ5-8)'!U13</f>
        <v>1</v>
      </c>
      <c r="I13" s="103">
        <f>'คุณลักษณะ(ข้อ5-8)เทอม2'!U13</f>
        <v>1</v>
      </c>
      <c r="J13" s="116">
        <f t="shared" si="2"/>
        <v>1</v>
      </c>
      <c r="K13" s="85">
        <f>'คุณลักษณะ(ข้อ5-8)'!AA13</f>
        <v>4</v>
      </c>
      <c r="L13" s="90">
        <f>'คุณลักษณะ(ข้อ5-8)เทอม2'!AA13</f>
        <v>4</v>
      </c>
      <c r="M13" s="136">
        <f t="shared" si="3"/>
        <v>4</v>
      </c>
      <c r="N13" s="155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>26</v>
      </c>
      <c r="O13" s="143" t="str">
        <f t="shared" si="4"/>
        <v xml:space="preserve"> </v>
      </c>
      <c r="P13" s="143" t="str">
        <f t="shared" si="5"/>
        <v xml:space="preserve"> </v>
      </c>
      <c r="Q13" s="143" t="str">
        <f t="shared" si="6"/>
        <v xml:space="preserve"> </v>
      </c>
      <c r="R13" s="140" t="str">
        <f t="shared" si="7"/>
        <v>√</v>
      </c>
      <c r="S13" s="145"/>
    </row>
    <row r="14" spans="1:19" ht="21">
      <c r="A14" s="75" t="str">
        <f>IF(รายชื่อสมาชิก!A13="","",รายชื่อสมาชิก!A13&amp; "  " )</f>
        <v xml:space="preserve">9  </v>
      </c>
      <c r="B14" s="102">
        <f>'คุณลักษณะ(ข้อ5-8)'!G14</f>
        <v>4</v>
      </c>
      <c r="C14" s="103">
        <f>'คุณลักษณะ(ข้อ5-8)เทอม2'!G14</f>
        <v>4</v>
      </c>
      <c r="D14" s="113">
        <f t="shared" si="0"/>
        <v>4</v>
      </c>
      <c r="E14" s="102">
        <f>'คุณลักษณะ(ข้อ5-8)'!M14</f>
        <v>4</v>
      </c>
      <c r="F14" s="90">
        <f>'คุณลักษณะ(ข้อ5-8)เทอม2'!M14</f>
        <v>4</v>
      </c>
      <c r="G14" s="116">
        <f t="shared" si="1"/>
        <v>4</v>
      </c>
      <c r="H14" s="102">
        <f>'คุณลักษณะ(ข้อ5-8)'!U14</f>
        <v>1</v>
      </c>
      <c r="I14" s="103">
        <f>'คุณลักษณะ(ข้อ5-8)เทอม2'!U14</f>
        <v>1</v>
      </c>
      <c r="J14" s="116">
        <f t="shared" si="2"/>
        <v>1</v>
      </c>
      <c r="K14" s="85">
        <f>'คุณลักษณะ(ข้อ5-8)'!AA14</f>
        <v>4</v>
      </c>
      <c r="L14" s="90">
        <f>'คุณลักษณะ(ข้อ5-8)เทอม2'!AA14</f>
        <v>4</v>
      </c>
      <c r="M14" s="136">
        <f t="shared" si="3"/>
        <v>4</v>
      </c>
      <c r="N14" s="155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>26</v>
      </c>
      <c r="O14" s="143" t="str">
        <f t="shared" si="4"/>
        <v xml:space="preserve"> </v>
      </c>
      <c r="P14" s="143" t="str">
        <f t="shared" si="5"/>
        <v xml:space="preserve"> </v>
      </c>
      <c r="Q14" s="143" t="str">
        <f t="shared" si="6"/>
        <v xml:space="preserve"> </v>
      </c>
      <c r="R14" s="140" t="str">
        <f t="shared" si="7"/>
        <v>√</v>
      </c>
      <c r="S14" s="145"/>
    </row>
    <row r="15" spans="1:19" ht="21">
      <c r="A15" s="75" t="str">
        <f>IF(รายชื่อสมาชิก!A14="","",รายชื่อสมาชิก!A14&amp; "  " )</f>
        <v xml:space="preserve">10  </v>
      </c>
      <c r="B15" s="102">
        <f>'คุณลักษณะ(ข้อ5-8)'!G15</f>
        <v>4</v>
      </c>
      <c r="C15" s="103">
        <f>'คุณลักษณะ(ข้อ5-8)เทอม2'!G15</f>
        <v>4</v>
      </c>
      <c r="D15" s="113">
        <f t="shared" si="0"/>
        <v>4</v>
      </c>
      <c r="E15" s="102">
        <f>'คุณลักษณะ(ข้อ5-8)'!M15</f>
        <v>4</v>
      </c>
      <c r="F15" s="90">
        <f>'คุณลักษณะ(ข้อ5-8)เทอม2'!M15</f>
        <v>4</v>
      </c>
      <c r="G15" s="116">
        <f t="shared" si="1"/>
        <v>4</v>
      </c>
      <c r="H15" s="102">
        <f>'คุณลักษณะ(ข้อ5-8)'!U15</f>
        <v>1</v>
      </c>
      <c r="I15" s="103">
        <f>'คุณลักษณะ(ข้อ5-8)เทอม2'!U15</f>
        <v>1</v>
      </c>
      <c r="J15" s="116">
        <f t="shared" si="2"/>
        <v>1</v>
      </c>
      <c r="K15" s="85">
        <f>'คุณลักษณะ(ข้อ5-8)'!AA15</f>
        <v>4</v>
      </c>
      <c r="L15" s="90">
        <f>'คุณลักษณะ(ข้อ5-8)เทอม2'!AA15</f>
        <v>4</v>
      </c>
      <c r="M15" s="136">
        <f t="shared" si="3"/>
        <v>4</v>
      </c>
      <c r="N15" s="155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>26</v>
      </c>
      <c r="O15" s="143" t="str">
        <f t="shared" si="4"/>
        <v xml:space="preserve"> </v>
      </c>
      <c r="P15" s="143" t="str">
        <f t="shared" si="5"/>
        <v xml:space="preserve"> </v>
      </c>
      <c r="Q15" s="143" t="str">
        <f t="shared" si="6"/>
        <v xml:space="preserve"> </v>
      </c>
      <c r="R15" s="140" t="str">
        <f t="shared" si="7"/>
        <v>√</v>
      </c>
      <c r="S15" s="145"/>
    </row>
    <row r="16" spans="1:19" ht="21">
      <c r="A16" s="75" t="str">
        <f>IF(รายชื่อสมาชิก!A15="","",รายชื่อสมาชิก!A15&amp; "  " )</f>
        <v xml:space="preserve">11  </v>
      </c>
      <c r="B16" s="102">
        <f>'คุณลักษณะ(ข้อ5-8)'!G16</f>
        <v>4</v>
      </c>
      <c r="C16" s="103">
        <f>'คุณลักษณะ(ข้อ5-8)เทอม2'!G16</f>
        <v>4</v>
      </c>
      <c r="D16" s="113">
        <f t="shared" si="0"/>
        <v>4</v>
      </c>
      <c r="E16" s="102">
        <f>'คุณลักษณะ(ข้อ5-8)'!M16</f>
        <v>4</v>
      </c>
      <c r="F16" s="90">
        <f>'คุณลักษณะ(ข้อ5-8)เทอม2'!M16</f>
        <v>4</v>
      </c>
      <c r="G16" s="116">
        <f t="shared" si="1"/>
        <v>4</v>
      </c>
      <c r="H16" s="102">
        <f>'คุณลักษณะ(ข้อ5-8)'!U16</f>
        <v>1</v>
      </c>
      <c r="I16" s="103">
        <f>'คุณลักษณะ(ข้อ5-8)เทอม2'!U16</f>
        <v>1</v>
      </c>
      <c r="J16" s="116">
        <f t="shared" si="2"/>
        <v>1</v>
      </c>
      <c r="K16" s="85">
        <f>'คุณลักษณะ(ข้อ5-8)'!AA16</f>
        <v>4</v>
      </c>
      <c r="L16" s="90">
        <f>'คุณลักษณะ(ข้อ5-8)เทอม2'!AA16</f>
        <v>4</v>
      </c>
      <c r="M16" s="136">
        <f t="shared" si="3"/>
        <v>4</v>
      </c>
      <c r="N16" s="155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>26</v>
      </c>
      <c r="O16" s="143" t="str">
        <f t="shared" si="4"/>
        <v xml:space="preserve"> </v>
      </c>
      <c r="P16" s="143" t="str">
        <f t="shared" si="5"/>
        <v xml:space="preserve"> </v>
      </c>
      <c r="Q16" s="143" t="str">
        <f t="shared" si="6"/>
        <v xml:space="preserve"> </v>
      </c>
      <c r="R16" s="140" t="str">
        <f t="shared" si="7"/>
        <v>√</v>
      </c>
      <c r="S16" s="145"/>
    </row>
    <row r="17" spans="1:19" ht="21">
      <c r="A17" s="75" t="str">
        <f>IF(รายชื่อสมาชิก!A16="","",รายชื่อสมาชิก!A16&amp; "  " )</f>
        <v xml:space="preserve">12  </v>
      </c>
      <c r="B17" s="102">
        <f>'คุณลักษณะ(ข้อ5-8)'!G17</f>
        <v>4</v>
      </c>
      <c r="C17" s="103">
        <f>'คุณลักษณะ(ข้อ5-8)เทอม2'!G17</f>
        <v>4</v>
      </c>
      <c r="D17" s="113">
        <f t="shared" si="0"/>
        <v>4</v>
      </c>
      <c r="E17" s="102">
        <f>'คุณลักษณะ(ข้อ5-8)'!M17</f>
        <v>4</v>
      </c>
      <c r="F17" s="90">
        <f>'คุณลักษณะ(ข้อ5-8)เทอม2'!M17</f>
        <v>4</v>
      </c>
      <c r="G17" s="116">
        <f t="shared" si="1"/>
        <v>4</v>
      </c>
      <c r="H17" s="102">
        <f>'คุณลักษณะ(ข้อ5-8)'!U17</f>
        <v>1</v>
      </c>
      <c r="I17" s="103">
        <f>'คุณลักษณะ(ข้อ5-8)เทอม2'!U17</f>
        <v>1</v>
      </c>
      <c r="J17" s="116">
        <f t="shared" si="2"/>
        <v>1</v>
      </c>
      <c r="K17" s="85">
        <f>'คุณลักษณะ(ข้อ5-8)'!AA17</f>
        <v>4</v>
      </c>
      <c r="L17" s="90">
        <f>'คุณลักษณะ(ข้อ5-8)เทอม2'!AA17</f>
        <v>4</v>
      </c>
      <c r="M17" s="136">
        <f t="shared" si="3"/>
        <v>4</v>
      </c>
      <c r="N17" s="155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>26</v>
      </c>
      <c r="O17" s="143" t="str">
        <f t="shared" si="4"/>
        <v xml:space="preserve"> </v>
      </c>
      <c r="P17" s="143" t="str">
        <f t="shared" si="5"/>
        <v xml:space="preserve"> </v>
      </c>
      <c r="Q17" s="143" t="str">
        <f t="shared" si="6"/>
        <v xml:space="preserve"> </v>
      </c>
      <c r="R17" s="140" t="str">
        <f t="shared" si="7"/>
        <v>√</v>
      </c>
      <c r="S17" s="145"/>
    </row>
    <row r="18" spans="1:19" ht="21">
      <c r="A18" s="75" t="str">
        <f>IF(รายชื่อสมาชิก!A17="","",รายชื่อสมาชิก!A17&amp; "  " )</f>
        <v xml:space="preserve">13  </v>
      </c>
      <c r="B18" s="102">
        <f>'คุณลักษณะ(ข้อ5-8)'!G18</f>
        <v>4</v>
      </c>
      <c r="C18" s="103">
        <f>'คุณลักษณะ(ข้อ5-8)เทอม2'!G18</f>
        <v>4</v>
      </c>
      <c r="D18" s="113">
        <f t="shared" si="0"/>
        <v>4</v>
      </c>
      <c r="E18" s="102">
        <f>'คุณลักษณะ(ข้อ5-8)'!M18</f>
        <v>4</v>
      </c>
      <c r="F18" s="90">
        <f>'คุณลักษณะ(ข้อ5-8)เทอม2'!M18</f>
        <v>4</v>
      </c>
      <c r="G18" s="116">
        <f t="shared" si="1"/>
        <v>4</v>
      </c>
      <c r="H18" s="102">
        <f>'คุณลักษณะ(ข้อ5-8)'!U18</f>
        <v>1</v>
      </c>
      <c r="I18" s="103">
        <f>'คุณลักษณะ(ข้อ5-8)เทอม2'!U18</f>
        <v>1</v>
      </c>
      <c r="J18" s="116">
        <f t="shared" si="2"/>
        <v>1</v>
      </c>
      <c r="K18" s="85">
        <f>'คุณลักษณะ(ข้อ5-8)'!AA18</f>
        <v>4</v>
      </c>
      <c r="L18" s="90">
        <f>'คุณลักษณะ(ข้อ5-8)เทอม2'!AA18</f>
        <v>4</v>
      </c>
      <c r="M18" s="136">
        <f t="shared" si="3"/>
        <v>4</v>
      </c>
      <c r="N18" s="155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>26</v>
      </c>
      <c r="O18" s="143" t="str">
        <f t="shared" si="4"/>
        <v xml:space="preserve"> </v>
      </c>
      <c r="P18" s="143" t="str">
        <f t="shared" si="5"/>
        <v xml:space="preserve"> </v>
      </c>
      <c r="Q18" s="143" t="str">
        <f t="shared" si="6"/>
        <v xml:space="preserve"> </v>
      </c>
      <c r="R18" s="140" t="str">
        <f t="shared" si="7"/>
        <v>√</v>
      </c>
      <c r="S18" s="145"/>
    </row>
    <row r="19" spans="1:19" ht="21">
      <c r="A19" s="75" t="str">
        <f>IF(รายชื่อสมาชิก!A18="","",รายชื่อสมาชิก!A18&amp; "  " )</f>
        <v xml:space="preserve">14  </v>
      </c>
      <c r="B19" s="102">
        <f>'คุณลักษณะ(ข้อ5-8)'!G19</f>
        <v>4</v>
      </c>
      <c r="C19" s="103">
        <f>'คุณลักษณะ(ข้อ5-8)เทอม2'!G19</f>
        <v>4</v>
      </c>
      <c r="D19" s="113">
        <f t="shared" si="0"/>
        <v>4</v>
      </c>
      <c r="E19" s="102">
        <f>'คุณลักษณะ(ข้อ5-8)'!M19</f>
        <v>4</v>
      </c>
      <c r="F19" s="90">
        <f>'คุณลักษณะ(ข้อ5-8)เทอม2'!M19</f>
        <v>4</v>
      </c>
      <c r="G19" s="116">
        <f t="shared" si="1"/>
        <v>4</v>
      </c>
      <c r="H19" s="102">
        <f>'คุณลักษณะ(ข้อ5-8)'!U19</f>
        <v>1</v>
      </c>
      <c r="I19" s="103">
        <f>'คุณลักษณะ(ข้อ5-8)เทอม2'!U19</f>
        <v>1</v>
      </c>
      <c r="J19" s="116">
        <f t="shared" si="2"/>
        <v>1</v>
      </c>
      <c r="K19" s="85">
        <f>'คุณลักษณะ(ข้อ5-8)'!AA19</f>
        <v>4</v>
      </c>
      <c r="L19" s="90">
        <f>'คุณลักษณะ(ข้อ5-8)เทอม2'!AA19</f>
        <v>4</v>
      </c>
      <c r="M19" s="136">
        <f t="shared" si="3"/>
        <v>4</v>
      </c>
      <c r="N19" s="155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>26</v>
      </c>
      <c r="O19" s="143" t="str">
        <f t="shared" si="4"/>
        <v xml:space="preserve"> </v>
      </c>
      <c r="P19" s="143" t="str">
        <f t="shared" si="5"/>
        <v xml:space="preserve"> </v>
      </c>
      <c r="Q19" s="143" t="str">
        <f t="shared" si="6"/>
        <v xml:space="preserve"> </v>
      </c>
      <c r="R19" s="140" t="str">
        <f t="shared" si="7"/>
        <v>√</v>
      </c>
      <c r="S19" s="145"/>
    </row>
    <row r="20" spans="1:19" ht="21">
      <c r="A20" s="75" t="str">
        <f>IF(รายชื่อสมาชิก!A19="","",รายชื่อสมาชิก!A19&amp; "  " )</f>
        <v xml:space="preserve">15  </v>
      </c>
      <c r="B20" s="102">
        <f>'คุณลักษณะ(ข้อ5-8)'!G20</f>
        <v>4</v>
      </c>
      <c r="C20" s="103">
        <f>'คุณลักษณะ(ข้อ5-8)เทอม2'!G20</f>
        <v>4</v>
      </c>
      <c r="D20" s="113">
        <f t="shared" si="0"/>
        <v>4</v>
      </c>
      <c r="E20" s="102">
        <f>'คุณลักษณะ(ข้อ5-8)'!M20</f>
        <v>4</v>
      </c>
      <c r="F20" s="90">
        <f>'คุณลักษณะ(ข้อ5-8)เทอม2'!M20</f>
        <v>4</v>
      </c>
      <c r="G20" s="116">
        <f t="shared" si="1"/>
        <v>4</v>
      </c>
      <c r="H20" s="102">
        <f>'คุณลักษณะ(ข้อ5-8)'!U20</f>
        <v>1</v>
      </c>
      <c r="I20" s="103">
        <f>'คุณลักษณะ(ข้อ5-8)เทอม2'!U20</f>
        <v>1</v>
      </c>
      <c r="J20" s="116">
        <f t="shared" si="2"/>
        <v>1</v>
      </c>
      <c r="K20" s="85">
        <f>'คุณลักษณะ(ข้อ5-8)'!AA20</f>
        <v>4</v>
      </c>
      <c r="L20" s="90">
        <f>'คุณลักษณะ(ข้อ5-8)เทอม2'!AA20</f>
        <v>4</v>
      </c>
      <c r="M20" s="136">
        <f t="shared" si="3"/>
        <v>4</v>
      </c>
      <c r="N20" s="155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>26</v>
      </c>
      <c r="O20" s="143" t="str">
        <f t="shared" si="4"/>
        <v xml:space="preserve"> </v>
      </c>
      <c r="P20" s="143" t="str">
        <f t="shared" si="5"/>
        <v xml:space="preserve"> </v>
      </c>
      <c r="Q20" s="143" t="str">
        <f t="shared" si="6"/>
        <v xml:space="preserve"> </v>
      </c>
      <c r="R20" s="140" t="str">
        <f t="shared" si="7"/>
        <v>√</v>
      </c>
      <c r="S20" s="145"/>
    </row>
    <row r="21" spans="1:19" ht="21">
      <c r="A21" s="75" t="str">
        <f>IF(รายชื่อสมาชิก!A20="","",รายชื่อสมาชิก!A20&amp; "  " )</f>
        <v xml:space="preserve">16  </v>
      </c>
      <c r="B21" s="102">
        <f>'คุณลักษณะ(ข้อ5-8)'!G21</f>
        <v>4</v>
      </c>
      <c r="C21" s="103">
        <f>'คุณลักษณะ(ข้อ5-8)เทอม2'!G21</f>
        <v>4</v>
      </c>
      <c r="D21" s="113">
        <f t="shared" si="0"/>
        <v>4</v>
      </c>
      <c r="E21" s="102">
        <f>'คุณลักษณะ(ข้อ5-8)'!M21</f>
        <v>4</v>
      </c>
      <c r="F21" s="90">
        <f>'คุณลักษณะ(ข้อ5-8)เทอม2'!M21</f>
        <v>4</v>
      </c>
      <c r="G21" s="116">
        <f t="shared" si="1"/>
        <v>4</v>
      </c>
      <c r="H21" s="102">
        <f>'คุณลักษณะ(ข้อ5-8)'!U21</f>
        <v>1</v>
      </c>
      <c r="I21" s="103">
        <f>'คุณลักษณะ(ข้อ5-8)เทอม2'!U21</f>
        <v>1</v>
      </c>
      <c r="J21" s="116">
        <f t="shared" si="2"/>
        <v>1</v>
      </c>
      <c r="K21" s="85">
        <f>'คุณลักษณะ(ข้อ5-8)'!AA21</f>
        <v>4</v>
      </c>
      <c r="L21" s="90">
        <f>'คุณลักษณะ(ข้อ5-8)เทอม2'!AA21</f>
        <v>4</v>
      </c>
      <c r="M21" s="136">
        <f t="shared" si="3"/>
        <v>4</v>
      </c>
      <c r="N21" s="155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>26</v>
      </c>
      <c r="O21" s="143" t="str">
        <f t="shared" si="4"/>
        <v xml:space="preserve"> </v>
      </c>
      <c r="P21" s="143" t="str">
        <f t="shared" si="5"/>
        <v xml:space="preserve"> </v>
      </c>
      <c r="Q21" s="143" t="str">
        <f t="shared" si="6"/>
        <v xml:space="preserve"> </v>
      </c>
      <c r="R21" s="140" t="str">
        <f t="shared" si="7"/>
        <v>√</v>
      </c>
      <c r="S21" s="145"/>
    </row>
    <row r="22" spans="1:19" ht="21">
      <c r="A22" s="75" t="str">
        <f>IF(รายชื่อสมาชิก!A21="","",รายชื่อสมาชิก!A21&amp; "  " )</f>
        <v xml:space="preserve">17  </v>
      </c>
      <c r="B22" s="102">
        <f>'คุณลักษณะ(ข้อ5-8)'!G22</f>
        <v>4</v>
      </c>
      <c r="C22" s="103">
        <f>'คุณลักษณะ(ข้อ5-8)เทอม2'!G22</f>
        <v>4</v>
      </c>
      <c r="D22" s="113">
        <f t="shared" si="0"/>
        <v>4</v>
      </c>
      <c r="E22" s="102">
        <f>'คุณลักษณะ(ข้อ5-8)'!M22</f>
        <v>4</v>
      </c>
      <c r="F22" s="90">
        <f>'คุณลักษณะ(ข้อ5-8)เทอม2'!M22</f>
        <v>4</v>
      </c>
      <c r="G22" s="116">
        <f t="shared" si="1"/>
        <v>4</v>
      </c>
      <c r="H22" s="102">
        <f>'คุณลักษณะ(ข้อ5-8)'!U22</f>
        <v>1</v>
      </c>
      <c r="I22" s="103">
        <f>'คุณลักษณะ(ข้อ5-8)เทอม2'!U22</f>
        <v>1</v>
      </c>
      <c r="J22" s="116">
        <f t="shared" si="2"/>
        <v>1</v>
      </c>
      <c r="K22" s="85">
        <f>'คุณลักษณะ(ข้อ5-8)'!AA22</f>
        <v>4</v>
      </c>
      <c r="L22" s="90">
        <f>'คุณลักษณะ(ข้อ5-8)เทอม2'!AA22</f>
        <v>4</v>
      </c>
      <c r="M22" s="136">
        <f t="shared" si="3"/>
        <v>4</v>
      </c>
      <c r="N22" s="155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>26</v>
      </c>
      <c r="O22" s="143" t="str">
        <f t="shared" si="4"/>
        <v xml:space="preserve"> </v>
      </c>
      <c r="P22" s="143" t="str">
        <f t="shared" si="5"/>
        <v xml:space="preserve"> </v>
      </c>
      <c r="Q22" s="143" t="str">
        <f t="shared" si="6"/>
        <v xml:space="preserve"> </v>
      </c>
      <c r="R22" s="140" t="str">
        <f t="shared" si="7"/>
        <v>√</v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469" t="s">
        <v>496</v>
      </c>
      <c r="B28" s="470"/>
      <c r="C28" s="470"/>
      <c r="D28" s="470"/>
      <c r="E28" s="470"/>
      <c r="F28" s="470"/>
      <c r="G28" s="470"/>
      <c r="H28" s="471"/>
      <c r="I28" s="450">
        <f>IF(COUNTA(รายชื่อสมาชิก!D5:D29)=0,"",COUNTA(รายชื่อสมาชิก!D5:D29))</f>
        <v>17</v>
      </c>
      <c r="J28" s="450"/>
      <c r="K28" s="460" t="s">
        <v>432</v>
      </c>
      <c r="L28" s="461"/>
      <c r="M28" s="462"/>
      <c r="N28" s="89">
        <f>SUM(N6:N27)</f>
        <v>712</v>
      </c>
      <c r="O28" s="395">
        <f>COUNTIF(O6:O27,"√")</f>
        <v>5</v>
      </c>
      <c r="P28" s="395">
        <f t="shared" ref="P28:R28" si="8">COUNTIF(P6:P27,"√")</f>
        <v>0</v>
      </c>
      <c r="Q28" s="395">
        <f t="shared" si="8"/>
        <v>0</v>
      </c>
      <c r="R28" s="395">
        <f t="shared" si="8"/>
        <v>12</v>
      </c>
      <c r="S28" s="465"/>
    </row>
    <row r="29" spans="1:19" ht="21.6" thickBot="1">
      <c r="A29" s="460" t="s">
        <v>434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2"/>
      <c r="N29" s="151">
        <f>(100*$N$28)/(80*$I$28)</f>
        <v>52.352941176470587</v>
      </c>
      <c r="O29" s="396"/>
      <c r="P29" s="396"/>
      <c r="Q29" s="396"/>
      <c r="R29" s="396"/>
      <c r="S29" s="466"/>
    </row>
    <row r="30" spans="1:19" ht="21">
      <c r="A30" s="463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446"/>
      <c r="E31" s="446"/>
      <c r="F31" s="446"/>
      <c r="G31" s="446"/>
      <c r="H31" s="446"/>
      <c r="I31" s="78"/>
      <c r="J31" s="446"/>
      <c r="K31" s="446"/>
      <c r="L31" s="446"/>
      <c r="M31" s="446"/>
      <c r="N31" s="446"/>
      <c r="P31" s="467"/>
      <c r="Q31" s="467"/>
      <c r="R31" s="467"/>
      <c r="S31" s="468"/>
    </row>
    <row r="32" spans="1:19" ht="21">
      <c r="A32" s="131"/>
      <c r="B32" s="78"/>
      <c r="C32" s="78"/>
      <c r="D32" s="483" t="str">
        <f>ปก!H10</f>
        <v>นางสาวสุชิน สาระบุตร</v>
      </c>
      <c r="E32" s="483"/>
      <c r="F32" s="483"/>
      <c r="G32" s="483"/>
      <c r="H32" s="483"/>
      <c r="I32" s="78"/>
      <c r="J32" s="483" t="str">
        <f>ปก!H11</f>
        <v>นายจารุบุตร บุณย์เพิ่ม</v>
      </c>
      <c r="K32" s="483"/>
      <c r="L32" s="483"/>
      <c r="M32" s="483"/>
      <c r="N32" s="483"/>
      <c r="P32" s="483" t="str">
        <f>ปก!E27</f>
        <v>(นายกานต์ สุขกลาง)</v>
      </c>
      <c r="Q32" s="483"/>
      <c r="R32" s="483"/>
      <c r="S32" s="484"/>
    </row>
    <row r="33" spans="1:19" ht="21.6" thickBot="1">
      <c r="A33" s="132"/>
      <c r="B33" s="110"/>
      <c r="C33" s="110"/>
      <c r="D33" s="472" t="s">
        <v>22</v>
      </c>
      <c r="E33" s="472"/>
      <c r="F33" s="472"/>
      <c r="G33" s="472"/>
      <c r="H33" s="472"/>
      <c r="I33" s="133"/>
      <c r="J33" s="472" t="s">
        <v>22</v>
      </c>
      <c r="K33" s="472"/>
      <c r="L33" s="472"/>
      <c r="M33" s="472"/>
      <c r="N33" s="472"/>
      <c r="O33" s="149"/>
      <c r="P33" s="458" t="s">
        <v>518</v>
      </c>
      <c r="Q33" s="458"/>
      <c r="R33" s="458"/>
      <c r="S33" s="459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D32:H32"/>
    <mergeCell ref="J32:N32"/>
    <mergeCell ref="P32:S32"/>
    <mergeCell ref="K3:M3"/>
    <mergeCell ref="N3:N5"/>
    <mergeCell ref="B3:D3"/>
    <mergeCell ref="E3:G3"/>
    <mergeCell ref="H3:J3"/>
    <mergeCell ref="P4:P5"/>
    <mergeCell ref="A1:S1"/>
    <mergeCell ref="E2:I2"/>
    <mergeCell ref="O2:S2"/>
    <mergeCell ref="S3:S5"/>
    <mergeCell ref="O3:R3"/>
    <mergeCell ref="B2:D2"/>
    <mergeCell ref="K2:N2"/>
    <mergeCell ref="A3:A5"/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7" zoomScaleNormal="100" workbookViewId="0">
      <selection activeCell="H11" sqref="H11:L11"/>
    </sheetView>
  </sheetViews>
  <sheetFormatPr defaultColWidth="9.109375" defaultRowHeight="21"/>
  <cols>
    <col min="1" max="1" width="2.88671875" style="177" customWidth="1"/>
    <col min="2" max="2" width="9.109375" style="177"/>
    <col min="3" max="6" width="6.6640625" style="177" customWidth="1"/>
    <col min="7" max="7" width="3.109375" style="177" customWidth="1"/>
    <col min="8" max="8" width="6.6640625" style="177" customWidth="1"/>
    <col min="9" max="9" width="2.6640625" style="177" customWidth="1"/>
    <col min="10" max="10" width="9" style="177" customWidth="1"/>
    <col min="11" max="11" width="9.88671875" style="177" customWidth="1"/>
    <col min="12" max="12" width="2.33203125" style="177" customWidth="1"/>
    <col min="13" max="13" width="9.33203125" style="177" customWidth="1"/>
    <col min="14" max="14" width="6.5546875" style="177" customWidth="1"/>
    <col min="15" max="567" width="0" style="177" hidden="1" customWidth="1"/>
    <col min="568" max="16384" width="9.109375" style="177"/>
  </cols>
  <sheetData>
    <row r="1" spans="2:14" ht="31.95" customHeight="1">
      <c r="B1" s="175"/>
      <c r="C1" s="176"/>
      <c r="D1" s="176"/>
      <c r="E1" s="176"/>
      <c r="F1" s="176"/>
      <c r="G1" s="176"/>
      <c r="H1" s="176"/>
      <c r="I1" s="176"/>
      <c r="J1" s="176"/>
      <c r="K1" s="263" t="s">
        <v>499</v>
      </c>
      <c r="L1" s="263"/>
      <c r="M1" s="263"/>
      <c r="N1" s="264"/>
    </row>
    <row r="2" spans="2:14" ht="25.8">
      <c r="B2" s="178"/>
      <c r="L2" s="288" t="s">
        <v>160</v>
      </c>
      <c r="M2" s="288"/>
      <c r="N2" s="43" t="s">
        <v>180</v>
      </c>
    </row>
    <row r="3" spans="2:14" ht="26.4" customHeight="1">
      <c r="B3" s="178"/>
      <c r="N3" s="179"/>
    </row>
    <row r="4" spans="2:14" ht="35.25" customHeight="1">
      <c r="B4" s="289" t="s">
        <v>498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/>
    </row>
    <row r="5" spans="2:14" ht="30" customHeight="1">
      <c r="B5" s="281" t="s">
        <v>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</row>
    <row r="6" spans="2:14" ht="25.8">
      <c r="B6" s="284" t="s">
        <v>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</row>
    <row r="7" spans="2:14">
      <c r="B7" s="180"/>
      <c r="C7" s="302"/>
      <c r="D7" s="302"/>
      <c r="E7" s="302"/>
      <c r="F7" s="302"/>
      <c r="G7" s="302"/>
      <c r="H7" s="302"/>
      <c r="I7" s="181"/>
      <c r="J7" s="182" t="s">
        <v>165</v>
      </c>
      <c r="K7" s="72">
        <v>2568</v>
      </c>
      <c r="L7" s="183"/>
      <c r="M7" s="183" t="s">
        <v>164</v>
      </c>
      <c r="N7" s="73" t="s">
        <v>209</v>
      </c>
    </row>
    <row r="8" spans="2:14">
      <c r="B8" s="180"/>
      <c r="C8" s="287" t="s">
        <v>199</v>
      </c>
      <c r="D8" s="287"/>
      <c r="E8" s="265"/>
      <c r="F8" s="265"/>
      <c r="G8" s="265"/>
      <c r="H8" s="184" t="s">
        <v>200</v>
      </c>
      <c r="I8" s="266"/>
      <c r="J8" s="266"/>
      <c r="K8" s="266"/>
      <c r="L8" s="266"/>
      <c r="M8" s="266"/>
      <c r="N8" s="185"/>
    </row>
    <row r="9" spans="2:14">
      <c r="B9" s="180"/>
      <c r="C9" s="287" t="s">
        <v>198</v>
      </c>
      <c r="D9" s="287"/>
      <c r="E9" s="287"/>
      <c r="F9" s="304" t="s">
        <v>170</v>
      </c>
      <c r="G9" s="304"/>
      <c r="H9" s="304"/>
      <c r="I9" s="304"/>
      <c r="J9" s="304"/>
      <c r="K9" s="304"/>
      <c r="L9" s="304"/>
      <c r="M9" s="183"/>
      <c r="N9" s="185"/>
    </row>
    <row r="10" spans="2:14">
      <c r="B10" s="180"/>
      <c r="C10" s="183"/>
      <c r="D10" s="183"/>
      <c r="E10" s="287" t="s">
        <v>22</v>
      </c>
      <c r="F10" s="287"/>
      <c r="G10" s="183">
        <v>1</v>
      </c>
      <c r="H10" s="303" t="s">
        <v>527</v>
      </c>
      <c r="I10" s="303"/>
      <c r="J10" s="303"/>
      <c r="K10" s="303"/>
      <c r="L10" s="303"/>
      <c r="M10" s="183"/>
      <c r="N10" s="185"/>
    </row>
    <row r="11" spans="2:14">
      <c r="B11" s="180"/>
      <c r="C11" s="183"/>
      <c r="D11" s="183"/>
      <c r="E11" s="183"/>
      <c r="F11" s="183"/>
      <c r="G11" s="183">
        <v>2</v>
      </c>
      <c r="H11" s="303" t="s">
        <v>523</v>
      </c>
      <c r="I11" s="303"/>
      <c r="J11" s="303"/>
      <c r="K11" s="303"/>
      <c r="L11" s="303"/>
      <c r="M11" s="183"/>
      <c r="N11" s="185"/>
    </row>
    <row r="12" spans="2:14" ht="6" customHeight="1" thickBot="1">
      <c r="B12" s="178"/>
      <c r="N12" s="179"/>
    </row>
    <row r="13" spans="2:14" ht="21.6" thickBot="1">
      <c r="B13" s="186" t="s">
        <v>10</v>
      </c>
      <c r="C13" s="267" t="s">
        <v>504</v>
      </c>
      <c r="D13" s="268"/>
      <c r="E13" s="269"/>
      <c r="F13" s="276" t="s">
        <v>7</v>
      </c>
      <c r="G13" s="277"/>
      <c r="H13" s="277"/>
      <c r="I13" s="277"/>
      <c r="J13" s="277"/>
      <c r="K13" s="277"/>
      <c r="L13" s="278"/>
      <c r="M13" s="294" t="s">
        <v>0</v>
      </c>
      <c r="N13" s="295"/>
    </row>
    <row r="14" spans="2:14" ht="21.6" thickBot="1">
      <c r="B14" s="188" t="s">
        <v>11</v>
      </c>
      <c r="C14" s="270"/>
      <c r="D14" s="271"/>
      <c r="E14" s="272"/>
      <c r="F14" s="276" t="s">
        <v>195</v>
      </c>
      <c r="G14" s="277"/>
      <c r="H14" s="277"/>
      <c r="I14" s="277"/>
      <c r="J14" s="277"/>
      <c r="K14" s="277"/>
      <c r="L14" s="278"/>
      <c r="M14" s="296"/>
      <c r="N14" s="297"/>
    </row>
    <row r="15" spans="2:14" ht="21.6" thickBot="1">
      <c r="B15" s="187" t="s">
        <v>12</v>
      </c>
      <c r="C15" s="270"/>
      <c r="D15" s="271"/>
      <c r="E15" s="272"/>
      <c r="F15" s="276" t="s">
        <v>196</v>
      </c>
      <c r="G15" s="278"/>
      <c r="H15" s="276" t="s">
        <v>64</v>
      </c>
      <c r="I15" s="278"/>
      <c r="J15" s="189" t="s">
        <v>197</v>
      </c>
      <c r="K15" s="276" t="s">
        <v>68</v>
      </c>
      <c r="L15" s="278"/>
      <c r="M15" s="298"/>
      <c r="N15" s="299"/>
    </row>
    <row r="16" spans="2:14" ht="21.6" thickBot="1">
      <c r="B16" s="190">
        <f>IF(COUNTA(รายชื่อสมาชิก!D5:D29)=0,"",COUNTA(รายชื่อสมาชิก!D5:D29))</f>
        <v>17</v>
      </c>
      <c r="C16" s="273"/>
      <c r="D16" s="274"/>
      <c r="E16" s="275"/>
      <c r="F16" s="279">
        <f>สรุปผลรวม2!O28</f>
        <v>5</v>
      </c>
      <c r="G16" s="280"/>
      <c r="H16" s="279">
        <f>สรุปผลรวม2!P28</f>
        <v>0</v>
      </c>
      <c r="I16" s="280"/>
      <c r="J16" s="191">
        <f>สรุปผลรวม2!Q28</f>
        <v>0</v>
      </c>
      <c r="K16" s="279">
        <f>สรุปผลรวม2!R28</f>
        <v>12</v>
      </c>
      <c r="L16" s="280"/>
      <c r="M16" s="300"/>
      <c r="N16" s="301"/>
    </row>
    <row r="17" spans="2:14" ht="7.5" customHeight="1">
      <c r="B17" s="178"/>
      <c r="N17" s="179"/>
    </row>
    <row r="18" spans="2:14" ht="6.75" customHeight="1">
      <c r="B18" s="178"/>
      <c r="N18" s="179"/>
    </row>
    <row r="19" spans="2:14" ht="19.95" customHeight="1">
      <c r="B19" s="178"/>
      <c r="E19" s="183" t="s">
        <v>13</v>
      </c>
      <c r="N19" s="179"/>
    </row>
    <row r="20" spans="2:14">
      <c r="B20" s="178"/>
      <c r="C20" s="177" t="s">
        <v>14</v>
      </c>
      <c r="N20" s="179"/>
    </row>
    <row r="21" spans="2:14">
      <c r="B21" s="178"/>
      <c r="C21" s="177" t="s">
        <v>14</v>
      </c>
      <c r="N21" s="179"/>
    </row>
    <row r="22" spans="2:14">
      <c r="B22" s="178"/>
      <c r="C22" s="177" t="s">
        <v>15</v>
      </c>
      <c r="N22" s="179"/>
    </row>
    <row r="23" spans="2:14">
      <c r="B23" s="178"/>
      <c r="N23" s="179"/>
    </row>
    <row r="24" spans="2:14" ht="26.25" customHeight="1">
      <c r="B24" s="180"/>
      <c r="D24" s="183" t="s">
        <v>16</v>
      </c>
      <c r="N24" s="179"/>
    </row>
    <row r="25" spans="2:14" ht="15.6" customHeight="1">
      <c r="B25" s="178"/>
      <c r="N25" s="179"/>
    </row>
    <row r="26" spans="2:14">
      <c r="B26" s="178"/>
      <c r="C26" s="192"/>
      <c r="E26" s="177" t="s">
        <v>21</v>
      </c>
      <c r="N26" s="179"/>
    </row>
    <row r="27" spans="2:14" ht="21.75" customHeight="1">
      <c r="B27" s="178"/>
      <c r="E27" s="292" t="s">
        <v>522</v>
      </c>
      <c r="F27" s="292"/>
      <c r="G27" s="292"/>
      <c r="H27" s="292"/>
      <c r="I27" s="292"/>
      <c r="J27" s="292"/>
      <c r="N27" s="179"/>
    </row>
    <row r="28" spans="2:14" ht="24.6" customHeight="1">
      <c r="B28" s="178"/>
      <c r="E28" s="192" t="s">
        <v>17</v>
      </c>
      <c r="F28" s="177" t="s">
        <v>18</v>
      </c>
      <c r="H28" s="192" t="s">
        <v>17</v>
      </c>
      <c r="I28" s="177" t="s">
        <v>19</v>
      </c>
      <c r="N28" s="179"/>
    </row>
    <row r="29" spans="2:14" ht="28.2" customHeight="1">
      <c r="B29" s="178"/>
      <c r="C29" s="192"/>
      <c r="E29" s="177" t="s">
        <v>194</v>
      </c>
      <c r="N29" s="179"/>
    </row>
    <row r="30" spans="2:14">
      <c r="B30" s="178"/>
      <c r="E30" s="292" t="s">
        <v>521</v>
      </c>
      <c r="F30" s="292"/>
      <c r="G30" s="292"/>
      <c r="H30" s="292"/>
      <c r="I30" s="292"/>
      <c r="J30" s="292"/>
      <c r="N30" s="179"/>
    </row>
    <row r="31" spans="2:14">
      <c r="B31" s="178"/>
      <c r="D31" s="193"/>
      <c r="E31" s="293" t="s">
        <v>520</v>
      </c>
      <c r="F31" s="293"/>
      <c r="G31" s="293"/>
      <c r="H31" s="293"/>
      <c r="I31" s="293"/>
      <c r="J31" s="293"/>
      <c r="K31" s="193"/>
      <c r="L31" s="193"/>
      <c r="N31" s="179"/>
    </row>
    <row r="32" spans="2:14" ht="21.6" thickBot="1">
      <c r="B32" s="194"/>
      <c r="C32" s="195"/>
      <c r="D32" s="196"/>
      <c r="E32" s="259">
        <v>244439</v>
      </c>
      <c r="F32" s="260"/>
      <c r="G32" s="260"/>
      <c r="H32" s="260"/>
      <c r="I32" s="260"/>
      <c r="J32" s="260"/>
      <c r="K32" s="196"/>
      <c r="L32" s="196"/>
      <c r="M32" s="196"/>
      <c r="N32" s="197"/>
    </row>
    <row r="38" spans="1:14" ht="25.8">
      <c r="A38" s="261" t="s">
        <v>504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</row>
    <row r="39" spans="1:14" ht="23.4">
      <c r="A39" s="262" t="s">
        <v>516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</row>
    <row r="40" spans="1:14" ht="23.4">
      <c r="A40" s="262" t="s">
        <v>505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</row>
    <row r="41" spans="1:14" ht="23.4">
      <c r="A41" s="262" t="s">
        <v>514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</row>
    <row r="42" spans="1:14" ht="23.4">
      <c r="A42" s="262" t="s">
        <v>515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</row>
    <row r="43" spans="1:14" ht="23.4">
      <c r="A43" s="198" t="s">
        <v>506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ht="23.4">
      <c r="A44" s="198" t="s">
        <v>507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ht="23.4">
      <c r="A45" s="198" t="s">
        <v>508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ht="23.4">
      <c r="A46" s="198" t="s">
        <v>509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ht="23.4">
      <c r="A47" s="198" t="s">
        <v>510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ht="23.4">
      <c r="A48" s="198" t="s">
        <v>511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ht="23.4">
      <c r="A49" s="198" t="s">
        <v>512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ht="23.4">
      <c r="A50" s="198" t="s">
        <v>513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E32:J32"/>
    <mergeCell ref="A38:N38"/>
    <mergeCell ref="A39:N39"/>
    <mergeCell ref="A40:N40"/>
    <mergeCell ref="A41:N41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4" zoomScaleNormal="96" workbookViewId="0">
      <selection activeCell="D7" sqref="D7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305" t="s">
        <v>159</v>
      </c>
      <c r="B2" s="306"/>
      <c r="C2" s="306"/>
      <c r="D2" s="306"/>
      <c r="E2" s="307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ป.5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ป.5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ป.5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ป.5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ป.5  </v>
      </c>
      <c r="C9" s="34">
        <f t="shared" si="1"/>
        <v>5</v>
      </c>
      <c r="D9" s="173" t="s">
        <v>538</v>
      </c>
      <c r="E9" s="41"/>
    </row>
    <row r="10" spans="1:5" ht="21" customHeight="1">
      <c r="A10" s="30">
        <f t="shared" si="0"/>
        <v>6</v>
      </c>
      <c r="B10" s="32" t="str">
        <f>IF(D10="","",IF(A10="","",ปก!$N$2&amp; "  "))</f>
        <v xml:space="preserve">ป.5  </v>
      </c>
      <c r="C10" s="34">
        <f t="shared" si="1"/>
        <v>6</v>
      </c>
      <c r="D10" s="173" t="s">
        <v>539</v>
      </c>
      <c r="E10" s="41"/>
    </row>
    <row r="11" spans="1:5" ht="21" customHeight="1">
      <c r="A11" s="30">
        <f t="shared" si="0"/>
        <v>7</v>
      </c>
      <c r="B11" s="32" t="str">
        <f>IF(D11="","",IF(A11="","",ปก!$N$2&amp; "  "))</f>
        <v xml:space="preserve">ป.5  </v>
      </c>
      <c r="C11" s="34">
        <f t="shared" si="1"/>
        <v>7</v>
      </c>
      <c r="D11" s="173" t="s">
        <v>540</v>
      </c>
      <c r="E11" s="41"/>
    </row>
    <row r="12" spans="1:5" ht="21" customHeight="1">
      <c r="A12" s="30">
        <f t="shared" si="0"/>
        <v>8</v>
      </c>
      <c r="B12" s="32" t="str">
        <f>IF(D12="","",IF(A12="","",ปก!$N$2&amp; "  "))</f>
        <v xml:space="preserve">ป.5  </v>
      </c>
      <c r="C12" s="34">
        <f t="shared" si="1"/>
        <v>8</v>
      </c>
      <c r="D12" s="173" t="s">
        <v>541</v>
      </c>
      <c r="E12" s="41"/>
    </row>
    <row r="13" spans="1:5" ht="21" customHeight="1">
      <c r="A13" s="30">
        <f t="shared" si="0"/>
        <v>9</v>
      </c>
      <c r="B13" s="32" t="str">
        <f>IF(D13="","",IF(A13="","",ปก!$N$2&amp; "  "))</f>
        <v xml:space="preserve">ป.5  </v>
      </c>
      <c r="C13" s="34">
        <f t="shared" si="1"/>
        <v>9</v>
      </c>
      <c r="D13" s="173" t="s">
        <v>542</v>
      </c>
      <c r="E13" s="41"/>
    </row>
    <row r="14" spans="1:5" ht="21" customHeight="1">
      <c r="A14" s="30">
        <f t="shared" si="0"/>
        <v>10</v>
      </c>
      <c r="B14" s="32" t="str">
        <f>IF(D14="","",IF(A14="","",ปก!$N$2&amp; "  "))</f>
        <v xml:space="preserve">ป.5  </v>
      </c>
      <c r="C14" s="34">
        <f t="shared" si="1"/>
        <v>10</v>
      </c>
      <c r="D14" s="173" t="s">
        <v>543</v>
      </c>
      <c r="E14" s="41"/>
    </row>
    <row r="15" spans="1:5" ht="21" customHeight="1">
      <c r="A15" s="30">
        <f t="shared" si="0"/>
        <v>11</v>
      </c>
      <c r="B15" s="32" t="str">
        <f>IF(D15="","",IF(A15="","",ปก!$N$2&amp; "  "))</f>
        <v xml:space="preserve">ป.5  </v>
      </c>
      <c r="C15" s="34">
        <f t="shared" si="1"/>
        <v>11</v>
      </c>
      <c r="D15" s="173" t="s">
        <v>544</v>
      </c>
      <c r="E15" s="41"/>
    </row>
    <row r="16" spans="1:5" ht="21" customHeight="1">
      <c r="A16" s="30">
        <f t="shared" si="0"/>
        <v>12</v>
      </c>
      <c r="B16" s="32" t="str">
        <f>IF(D16="","",IF(A16="","",ปก!$N$2&amp; "  "))</f>
        <v xml:space="preserve">ป.5  </v>
      </c>
      <c r="C16" s="34">
        <f t="shared" si="1"/>
        <v>12</v>
      </c>
      <c r="D16" s="173" t="s">
        <v>545</v>
      </c>
      <c r="E16" s="41"/>
    </row>
    <row r="17" spans="1:5" ht="21" customHeight="1">
      <c r="A17" s="30">
        <f t="shared" si="0"/>
        <v>13</v>
      </c>
      <c r="B17" s="32" t="str">
        <f>IF(D17="","",IF(A17="","",ปก!$N$2&amp; "  "))</f>
        <v xml:space="preserve">ป.5  </v>
      </c>
      <c r="C17" s="34">
        <f t="shared" si="1"/>
        <v>13</v>
      </c>
      <c r="D17" s="173" t="s">
        <v>546</v>
      </c>
      <c r="E17" s="41"/>
    </row>
    <row r="18" spans="1:5" ht="21" customHeight="1">
      <c r="A18" s="30">
        <f t="shared" si="0"/>
        <v>14</v>
      </c>
      <c r="B18" s="32" t="str">
        <f>IF(D18="","",IF(A18="","",ปก!$N$2&amp; "  "))</f>
        <v xml:space="preserve">ป.5  </v>
      </c>
      <c r="C18" s="34">
        <f t="shared" si="1"/>
        <v>14</v>
      </c>
      <c r="D18" s="173" t="s">
        <v>547</v>
      </c>
      <c r="E18" s="41"/>
    </row>
    <row r="19" spans="1:5" ht="21" customHeight="1">
      <c r="A19" s="30">
        <f t="shared" si="0"/>
        <v>15</v>
      </c>
      <c r="B19" s="32" t="str">
        <f>IF(D19="","",IF(A19="","",ปก!$N$2&amp; "  "))</f>
        <v xml:space="preserve">ป.5  </v>
      </c>
      <c r="C19" s="34">
        <f t="shared" si="1"/>
        <v>15</v>
      </c>
      <c r="D19" s="173" t="s">
        <v>548</v>
      </c>
      <c r="E19" s="41"/>
    </row>
    <row r="20" spans="1:5" ht="21" customHeight="1">
      <c r="A20" s="30">
        <f t="shared" si="0"/>
        <v>16</v>
      </c>
      <c r="B20" s="32" t="str">
        <f>IF(D20="","",IF(A20="","",ปก!$N$2&amp; "  "))</f>
        <v xml:space="preserve">ป.5  </v>
      </c>
      <c r="C20" s="34">
        <f t="shared" si="1"/>
        <v>16</v>
      </c>
      <c r="D20" s="173" t="s">
        <v>549</v>
      </c>
      <c r="E20" s="41"/>
    </row>
    <row r="21" spans="1:5" ht="21" customHeight="1">
      <c r="A21" s="30">
        <f t="shared" si="0"/>
        <v>17</v>
      </c>
      <c r="B21" s="32" t="str">
        <f>IF(D21="","",IF(A21="","",ปก!$N$2&amp; "  "))</f>
        <v xml:space="preserve">ป.5  </v>
      </c>
      <c r="C21" s="34">
        <f t="shared" si="1"/>
        <v>17</v>
      </c>
      <c r="D21" s="1" t="s">
        <v>550</v>
      </c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นางสาวสุชิน สาระบุตร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>( นายจารุบุตร บุณย์เพิ่ม )</v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tabSelected="1" view="pageLayout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8" width="3.33203125" style="239" customWidth="1"/>
    <col min="9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1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นางสาวสุชิน สาระบุตร</v>
      </c>
      <c r="E2" s="320"/>
      <c r="F2" s="320"/>
      <c r="G2" s="320"/>
      <c r="H2" s="320"/>
      <c r="I2" s="320"/>
      <c r="J2" s="320"/>
      <c r="K2" s="320"/>
      <c r="L2" s="320"/>
      <c r="M2" s="320" t="str">
        <f>ปก!H11</f>
        <v>นายจารุบุตร บุณย์เพิ่ม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5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6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3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26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1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29">
        <f t="shared" ref="AD7:AD28" si="7">IF($A7="","",(SUM(U7,W7)+4))</f>
        <v>10</v>
      </c>
      <c r="AE7" s="226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ref="H8:H28" si="8">IF($A8="","",$H7)</f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1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29">
        <f t="shared" si="7"/>
        <v>10</v>
      </c>
      <c r="AE8" s="226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8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1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29">
        <f t="shared" si="7"/>
        <v>10</v>
      </c>
      <c r="AE9" s="226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8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1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29">
        <f t="shared" si="7"/>
        <v>10</v>
      </c>
      <c r="AE10" s="226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8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1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29">
        <f t="shared" si="7"/>
        <v>4</v>
      </c>
      <c r="AE11" s="226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8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1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29">
        <f t="shared" si="7"/>
        <v>4</v>
      </c>
      <c r="AE12" s="226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8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1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29">
        <f t="shared" si="7"/>
        <v>4</v>
      </c>
      <c r="AE13" s="226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8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1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29">
        <f t="shared" si="7"/>
        <v>4</v>
      </c>
      <c r="AE14" s="226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8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1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29">
        <f t="shared" si="7"/>
        <v>4</v>
      </c>
      <c r="AE15" s="226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8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1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29">
        <f t="shared" si="7"/>
        <v>4</v>
      </c>
      <c r="AE16" s="226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27"/>
      <c r="E17" s="327"/>
      <c r="F17" s="327"/>
      <c r="G17" s="328"/>
      <c r="H17" s="228">
        <f t="shared" si="8"/>
        <v>-2</v>
      </c>
      <c r="I17" s="229">
        <f t="shared" si="1"/>
        <v>-2</v>
      </c>
      <c r="J17" s="331"/>
      <c r="K17" s="327"/>
      <c r="L17" s="327"/>
      <c r="M17" s="327"/>
      <c r="N17" s="222" t="str">
        <f t="shared" si="2"/>
        <v>+4</v>
      </c>
      <c r="O17" s="229">
        <f t="shared" si="3"/>
        <v>4</v>
      </c>
      <c r="P17" s="331"/>
      <c r="Q17" s="327"/>
      <c r="R17" s="327"/>
      <c r="S17" s="223" t="str">
        <f t="shared" si="4"/>
        <v>+7</v>
      </c>
      <c r="T17" s="224">
        <f t="shared" si="5"/>
        <v>7</v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>+4</v>
      </c>
      <c r="AD17" s="229">
        <f t="shared" si="7"/>
        <v>4</v>
      </c>
      <c r="AE17" s="226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27"/>
      <c r="E18" s="327"/>
      <c r="F18" s="327"/>
      <c r="G18" s="328"/>
      <c r="H18" s="228">
        <f t="shared" si="8"/>
        <v>-2</v>
      </c>
      <c r="I18" s="229">
        <f t="shared" si="1"/>
        <v>-2</v>
      </c>
      <c r="J18" s="331"/>
      <c r="K18" s="327"/>
      <c r="L18" s="327"/>
      <c r="M18" s="327"/>
      <c r="N18" s="222" t="str">
        <f t="shared" si="2"/>
        <v>+4</v>
      </c>
      <c r="O18" s="229">
        <f t="shared" si="3"/>
        <v>4</v>
      </c>
      <c r="P18" s="331"/>
      <c r="Q18" s="327"/>
      <c r="R18" s="327"/>
      <c r="S18" s="223" t="str">
        <f t="shared" si="4"/>
        <v>+7</v>
      </c>
      <c r="T18" s="224">
        <f t="shared" si="5"/>
        <v>7</v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>+4</v>
      </c>
      <c r="AD18" s="229">
        <f t="shared" si="7"/>
        <v>4</v>
      </c>
      <c r="AE18" s="226"/>
    </row>
    <row r="19" spans="1:31">
      <c r="A19" s="227" t="str">
        <f>IF(รายชื่อสมาชิก!A18="","",รายชื่อสมาชิก!A18&amp; "  " )</f>
        <v xml:space="preserve">14  </v>
      </c>
      <c r="B19" s="95"/>
      <c r="C19" s="97"/>
      <c r="D19" s="327"/>
      <c r="E19" s="327"/>
      <c r="F19" s="327"/>
      <c r="G19" s="328"/>
      <c r="H19" s="228">
        <f t="shared" si="8"/>
        <v>-2</v>
      </c>
      <c r="I19" s="229">
        <f t="shared" si="1"/>
        <v>-2</v>
      </c>
      <c r="J19" s="331"/>
      <c r="K19" s="327"/>
      <c r="L19" s="327"/>
      <c r="M19" s="327"/>
      <c r="N19" s="222" t="str">
        <f t="shared" si="2"/>
        <v>+4</v>
      </c>
      <c r="O19" s="229">
        <f t="shared" si="3"/>
        <v>4</v>
      </c>
      <c r="P19" s="331"/>
      <c r="Q19" s="327"/>
      <c r="R19" s="327"/>
      <c r="S19" s="223" t="str">
        <f t="shared" si="4"/>
        <v>+7</v>
      </c>
      <c r="T19" s="224">
        <f t="shared" si="5"/>
        <v>7</v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>+4</v>
      </c>
      <c r="AD19" s="229">
        <f t="shared" si="7"/>
        <v>4</v>
      </c>
      <c r="AE19" s="226"/>
    </row>
    <row r="20" spans="1:31">
      <c r="A20" s="227" t="str">
        <f>IF(รายชื่อสมาชิก!A19="","",รายชื่อสมาชิก!A19&amp; "  " )</f>
        <v xml:space="preserve">15  </v>
      </c>
      <c r="B20" s="95"/>
      <c r="C20" s="97"/>
      <c r="D20" s="327"/>
      <c r="E20" s="327"/>
      <c r="F20" s="327"/>
      <c r="G20" s="328"/>
      <c r="H20" s="228">
        <f t="shared" si="8"/>
        <v>-2</v>
      </c>
      <c r="I20" s="229">
        <f t="shared" si="1"/>
        <v>-2</v>
      </c>
      <c r="J20" s="331"/>
      <c r="K20" s="327"/>
      <c r="L20" s="327"/>
      <c r="M20" s="327"/>
      <c r="N20" s="222" t="str">
        <f t="shared" si="2"/>
        <v>+4</v>
      </c>
      <c r="O20" s="229">
        <f t="shared" si="3"/>
        <v>4</v>
      </c>
      <c r="P20" s="331"/>
      <c r="Q20" s="327"/>
      <c r="R20" s="327"/>
      <c r="S20" s="223" t="str">
        <f t="shared" si="4"/>
        <v>+7</v>
      </c>
      <c r="T20" s="224">
        <f t="shared" si="5"/>
        <v>7</v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>+4</v>
      </c>
      <c r="AD20" s="229">
        <f t="shared" si="7"/>
        <v>4</v>
      </c>
      <c r="AE20" s="226"/>
    </row>
    <row r="21" spans="1:31">
      <c r="A21" s="227" t="str">
        <f>IF(รายชื่อสมาชิก!A20="","",รายชื่อสมาชิก!A20&amp; "  " )</f>
        <v xml:space="preserve">16  </v>
      </c>
      <c r="B21" s="95"/>
      <c r="C21" s="97"/>
      <c r="D21" s="327"/>
      <c r="E21" s="327"/>
      <c r="F21" s="327"/>
      <c r="G21" s="328"/>
      <c r="H21" s="228">
        <f t="shared" si="8"/>
        <v>-2</v>
      </c>
      <c r="I21" s="229">
        <f t="shared" si="1"/>
        <v>-2</v>
      </c>
      <c r="J21" s="331"/>
      <c r="K21" s="327"/>
      <c r="L21" s="327"/>
      <c r="M21" s="327"/>
      <c r="N21" s="222" t="str">
        <f t="shared" si="2"/>
        <v>+4</v>
      </c>
      <c r="O21" s="229">
        <f t="shared" si="3"/>
        <v>4</v>
      </c>
      <c r="P21" s="331"/>
      <c r="Q21" s="327"/>
      <c r="R21" s="327"/>
      <c r="S21" s="223" t="str">
        <f t="shared" si="4"/>
        <v>+7</v>
      </c>
      <c r="T21" s="224">
        <f t="shared" si="5"/>
        <v>7</v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>+4</v>
      </c>
      <c r="AD21" s="229">
        <f t="shared" si="7"/>
        <v>4</v>
      </c>
      <c r="AE21" s="226"/>
    </row>
    <row r="22" spans="1:31">
      <c r="A22" s="227" t="str">
        <f>IF(รายชื่อสมาชิก!A21="","",รายชื่อสมาชิก!A21&amp; "  " )</f>
        <v xml:space="preserve">17  </v>
      </c>
      <c r="B22" s="95"/>
      <c r="C22" s="97"/>
      <c r="D22" s="327"/>
      <c r="E22" s="327"/>
      <c r="F22" s="327"/>
      <c r="G22" s="328"/>
      <c r="H22" s="228">
        <f t="shared" si="8"/>
        <v>-2</v>
      </c>
      <c r="I22" s="229">
        <f t="shared" si="1"/>
        <v>-2</v>
      </c>
      <c r="J22" s="331"/>
      <c r="K22" s="327"/>
      <c r="L22" s="327"/>
      <c r="M22" s="327"/>
      <c r="N22" s="222" t="str">
        <f t="shared" si="2"/>
        <v>+4</v>
      </c>
      <c r="O22" s="229">
        <f t="shared" si="3"/>
        <v>4</v>
      </c>
      <c r="P22" s="331"/>
      <c r="Q22" s="327"/>
      <c r="R22" s="327"/>
      <c r="S22" s="223" t="str">
        <f t="shared" si="4"/>
        <v>+7</v>
      </c>
      <c r="T22" s="224">
        <f t="shared" si="5"/>
        <v>7</v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>+4</v>
      </c>
      <c r="AD22" s="229">
        <f t="shared" si="7"/>
        <v>4</v>
      </c>
      <c r="AE22" s="226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8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1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29" t="str">
        <f t="shared" si="7"/>
        <v/>
      </c>
      <c r="AE23" s="226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8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1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29" t="str">
        <f t="shared" si="7"/>
        <v/>
      </c>
      <c r="AE24" s="226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8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1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29" t="str">
        <f t="shared" si="7"/>
        <v/>
      </c>
      <c r="AE25" s="226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8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1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29" t="str">
        <f t="shared" si="7"/>
        <v/>
      </c>
      <c r="AE26" s="226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8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1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29" t="str">
        <f t="shared" si="7"/>
        <v/>
      </c>
      <c r="AE27" s="226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8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37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33" t="str">
        <f t="shared" si="7"/>
        <v/>
      </c>
      <c r="AE28" s="2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7" width="3.21875" style="239" customWidth="1"/>
    <col min="8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1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นางสาวสุชิน สาระบุตร</v>
      </c>
      <c r="E2" s="320"/>
      <c r="F2" s="320"/>
      <c r="G2" s="320"/>
      <c r="H2" s="320"/>
      <c r="I2" s="320"/>
      <c r="J2" s="320"/>
      <c r="K2" s="320" t="str">
        <f>ปก!H11</f>
        <v>นายจารุบุตร บุณย์เพิ่ม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5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308">
        <v>80</v>
      </c>
      <c r="AC5" s="310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3"/>
      <c r="F6" s="220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3"/>
      <c r="L6" s="220" t="str">
        <f t="shared" ref="L6:L28" si="1">IF($A6="","",$L5)</f>
        <v>+4</v>
      </c>
      <c r="M6" s="221">
        <f>IF($A6="","",(SUM(H6,J6)+4))</f>
        <v>10</v>
      </c>
      <c r="N6" s="354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373">
        <f>IF($A6="","",สรุปผลเทอม1!L6)</f>
        <v>80</v>
      </c>
      <c r="AC6" s="37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7"/>
      <c r="F7" s="228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7"/>
      <c r="L7" s="228" t="str">
        <f t="shared" si="1"/>
        <v>+4</v>
      </c>
      <c r="M7" s="229">
        <f t="shared" ref="M7:M28" si="5">IF($A7="","",(SUM(H7,J7)+4))</f>
        <v>10</v>
      </c>
      <c r="N7" s="360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375">
        <f>สรุปผลเทอม1!L7</f>
        <v>80</v>
      </c>
      <c r="AC7" s="376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7"/>
      <c r="F8" s="228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7"/>
      <c r="L8" s="228" t="str">
        <f t="shared" si="1"/>
        <v>+4</v>
      </c>
      <c r="M8" s="229">
        <f t="shared" si="5"/>
        <v>10</v>
      </c>
      <c r="N8" s="360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375">
        <f>สรุปผลเทอม1!L8</f>
        <v>80</v>
      </c>
      <c r="AC8" s="376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7"/>
      <c r="F9" s="228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7"/>
      <c r="L9" s="228" t="str">
        <f t="shared" si="1"/>
        <v>+4</v>
      </c>
      <c r="M9" s="229">
        <f t="shared" si="5"/>
        <v>10</v>
      </c>
      <c r="N9" s="360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375">
        <f>สรุปผลเทอม1!L9</f>
        <v>80</v>
      </c>
      <c r="AC9" s="376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7"/>
      <c r="F10" s="228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7"/>
      <c r="L10" s="228" t="str">
        <f t="shared" si="1"/>
        <v>+4</v>
      </c>
      <c r="M10" s="229">
        <f t="shared" si="5"/>
        <v>10</v>
      </c>
      <c r="N10" s="360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375">
        <f>สรุปผลเทอม1!L10</f>
        <v>80</v>
      </c>
      <c r="AC10" s="376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7"/>
      <c r="F11" s="228" t="str">
        <f t="shared" si="0"/>
        <v>+4</v>
      </c>
      <c r="G11" s="229">
        <f t="shared" si="4"/>
        <v>4</v>
      </c>
      <c r="H11" s="358"/>
      <c r="I11" s="356"/>
      <c r="J11" s="356"/>
      <c r="K11" s="357"/>
      <c r="L11" s="228" t="str">
        <f t="shared" si="1"/>
        <v>+4</v>
      </c>
      <c r="M11" s="229">
        <f t="shared" si="5"/>
        <v>4</v>
      </c>
      <c r="N11" s="360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375">
        <f>สรุปผลเทอม1!L11</f>
        <v>26</v>
      </c>
      <c r="AC11" s="376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7"/>
      <c r="F12" s="228" t="str">
        <f t="shared" si="0"/>
        <v>+4</v>
      </c>
      <c r="G12" s="229">
        <f t="shared" si="4"/>
        <v>4</v>
      </c>
      <c r="H12" s="358"/>
      <c r="I12" s="356"/>
      <c r="J12" s="356"/>
      <c r="K12" s="357"/>
      <c r="L12" s="228" t="str">
        <f t="shared" si="1"/>
        <v>+4</v>
      </c>
      <c r="M12" s="229">
        <f t="shared" si="5"/>
        <v>4</v>
      </c>
      <c r="N12" s="360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375">
        <f>สรุปผลเทอม1!L12</f>
        <v>26</v>
      </c>
      <c r="AC12" s="376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7"/>
      <c r="F13" s="228" t="str">
        <f t="shared" si="0"/>
        <v>+4</v>
      </c>
      <c r="G13" s="229">
        <f t="shared" si="4"/>
        <v>4</v>
      </c>
      <c r="H13" s="358"/>
      <c r="I13" s="356"/>
      <c r="J13" s="356"/>
      <c r="K13" s="357"/>
      <c r="L13" s="228" t="str">
        <f t="shared" si="1"/>
        <v>+4</v>
      </c>
      <c r="M13" s="229">
        <f t="shared" si="5"/>
        <v>4</v>
      </c>
      <c r="N13" s="360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375">
        <f>สรุปผลเทอม1!L13</f>
        <v>26</v>
      </c>
      <c r="AC13" s="376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7"/>
      <c r="F14" s="228" t="str">
        <f t="shared" si="0"/>
        <v>+4</v>
      </c>
      <c r="G14" s="229">
        <f t="shared" si="4"/>
        <v>4</v>
      </c>
      <c r="H14" s="358"/>
      <c r="I14" s="356"/>
      <c r="J14" s="356"/>
      <c r="K14" s="357"/>
      <c r="L14" s="228" t="str">
        <f t="shared" si="1"/>
        <v>+4</v>
      </c>
      <c r="M14" s="229">
        <f t="shared" si="5"/>
        <v>4</v>
      </c>
      <c r="N14" s="360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375">
        <f>สรุปผลเทอม1!L14</f>
        <v>26</v>
      </c>
      <c r="AC14" s="376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7"/>
      <c r="F15" s="228" t="str">
        <f t="shared" si="0"/>
        <v>+4</v>
      </c>
      <c r="G15" s="229">
        <f t="shared" si="4"/>
        <v>4</v>
      </c>
      <c r="H15" s="358"/>
      <c r="I15" s="356"/>
      <c r="J15" s="356"/>
      <c r="K15" s="357"/>
      <c r="L15" s="228" t="str">
        <f t="shared" si="1"/>
        <v>+4</v>
      </c>
      <c r="M15" s="229">
        <f t="shared" si="5"/>
        <v>4</v>
      </c>
      <c r="N15" s="360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375">
        <f>สรุปผลเทอม1!L15</f>
        <v>26</v>
      </c>
      <c r="AC15" s="376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7"/>
      <c r="F16" s="228" t="str">
        <f t="shared" si="0"/>
        <v>+4</v>
      </c>
      <c r="G16" s="229">
        <f t="shared" si="4"/>
        <v>4</v>
      </c>
      <c r="H16" s="358"/>
      <c r="I16" s="356"/>
      <c r="J16" s="356"/>
      <c r="K16" s="357"/>
      <c r="L16" s="228" t="str">
        <f t="shared" si="1"/>
        <v>+4</v>
      </c>
      <c r="M16" s="229">
        <f t="shared" si="5"/>
        <v>4</v>
      </c>
      <c r="N16" s="360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375">
        <f>สรุปผลเทอม1!L16</f>
        <v>26</v>
      </c>
      <c r="AC16" s="376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56"/>
      <c r="D17" s="356"/>
      <c r="E17" s="357"/>
      <c r="F17" s="228" t="str">
        <f t="shared" si="0"/>
        <v>+4</v>
      </c>
      <c r="G17" s="229">
        <f t="shared" si="4"/>
        <v>4</v>
      </c>
      <c r="H17" s="358"/>
      <c r="I17" s="356"/>
      <c r="J17" s="356"/>
      <c r="K17" s="357"/>
      <c r="L17" s="228" t="str">
        <f t="shared" si="1"/>
        <v>+4</v>
      </c>
      <c r="M17" s="229">
        <f t="shared" si="5"/>
        <v>4</v>
      </c>
      <c r="N17" s="360"/>
      <c r="O17" s="361"/>
      <c r="P17" s="358"/>
      <c r="Q17" s="357"/>
      <c r="R17" s="358"/>
      <c r="S17" s="100"/>
      <c r="T17" s="252" t="str">
        <f t="shared" si="2"/>
        <v>+1</v>
      </c>
      <c r="U17" s="253">
        <f t="shared" si="6"/>
        <v>1</v>
      </c>
      <c r="V17" s="359"/>
      <c r="W17" s="356"/>
      <c r="X17" s="356"/>
      <c r="Y17" s="356"/>
      <c r="Z17" s="225" t="str">
        <f t="shared" si="3"/>
        <v>+4</v>
      </c>
      <c r="AA17" s="253">
        <f t="shared" si="7"/>
        <v>4</v>
      </c>
      <c r="AB17" s="375">
        <f>สรุปผลเทอม1!L17</f>
        <v>26</v>
      </c>
      <c r="AC17" s="376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56"/>
      <c r="D18" s="356"/>
      <c r="E18" s="357"/>
      <c r="F18" s="228" t="str">
        <f t="shared" si="0"/>
        <v>+4</v>
      </c>
      <c r="G18" s="229">
        <f t="shared" si="4"/>
        <v>4</v>
      </c>
      <c r="H18" s="358"/>
      <c r="I18" s="356"/>
      <c r="J18" s="356"/>
      <c r="K18" s="357"/>
      <c r="L18" s="228" t="str">
        <f t="shared" si="1"/>
        <v>+4</v>
      </c>
      <c r="M18" s="229">
        <f t="shared" si="5"/>
        <v>4</v>
      </c>
      <c r="N18" s="360"/>
      <c r="O18" s="361"/>
      <c r="P18" s="358"/>
      <c r="Q18" s="357"/>
      <c r="R18" s="358"/>
      <c r="S18" s="100"/>
      <c r="T18" s="252" t="str">
        <f t="shared" si="2"/>
        <v>+1</v>
      </c>
      <c r="U18" s="253">
        <f t="shared" si="6"/>
        <v>1</v>
      </c>
      <c r="V18" s="359"/>
      <c r="W18" s="356"/>
      <c r="X18" s="356"/>
      <c r="Y18" s="356"/>
      <c r="Z18" s="225" t="str">
        <f t="shared" si="3"/>
        <v>+4</v>
      </c>
      <c r="AA18" s="253">
        <f t="shared" si="7"/>
        <v>4</v>
      </c>
      <c r="AB18" s="375">
        <f>สรุปผลเทอม1!L18</f>
        <v>26</v>
      </c>
      <c r="AC18" s="376"/>
    </row>
    <row r="19" spans="1:29">
      <c r="A19" s="227" t="str">
        <f>IF(รายชื่อสมาชิก!A18="","",รายชื่อสมาชิก!A18&amp; "  " )</f>
        <v xml:space="preserve">14  </v>
      </c>
      <c r="B19" s="359"/>
      <c r="C19" s="356"/>
      <c r="D19" s="356"/>
      <c r="E19" s="357"/>
      <c r="F19" s="228" t="str">
        <f t="shared" si="0"/>
        <v>+4</v>
      </c>
      <c r="G19" s="229">
        <f t="shared" si="4"/>
        <v>4</v>
      </c>
      <c r="H19" s="358"/>
      <c r="I19" s="356"/>
      <c r="J19" s="356"/>
      <c r="K19" s="357"/>
      <c r="L19" s="228" t="str">
        <f t="shared" si="1"/>
        <v>+4</v>
      </c>
      <c r="M19" s="229">
        <f t="shared" si="5"/>
        <v>4</v>
      </c>
      <c r="N19" s="360"/>
      <c r="O19" s="361"/>
      <c r="P19" s="358"/>
      <c r="Q19" s="357"/>
      <c r="R19" s="358"/>
      <c r="S19" s="100"/>
      <c r="T19" s="252" t="str">
        <f t="shared" si="2"/>
        <v>+1</v>
      </c>
      <c r="U19" s="253">
        <f t="shared" si="6"/>
        <v>1</v>
      </c>
      <c r="V19" s="359"/>
      <c r="W19" s="356"/>
      <c r="X19" s="356"/>
      <c r="Y19" s="356"/>
      <c r="Z19" s="225" t="str">
        <f t="shared" si="3"/>
        <v>+4</v>
      </c>
      <c r="AA19" s="253">
        <f t="shared" si="7"/>
        <v>4</v>
      </c>
      <c r="AB19" s="375">
        <f>สรุปผลเทอม1!L19</f>
        <v>26</v>
      </c>
      <c r="AC19" s="376"/>
    </row>
    <row r="20" spans="1:29">
      <c r="A20" s="227" t="str">
        <f>IF(รายชื่อสมาชิก!A19="","",รายชื่อสมาชิก!A19&amp; "  " )</f>
        <v xml:space="preserve">15  </v>
      </c>
      <c r="B20" s="359"/>
      <c r="C20" s="356"/>
      <c r="D20" s="356"/>
      <c r="E20" s="357"/>
      <c r="F20" s="228" t="str">
        <f t="shared" si="0"/>
        <v>+4</v>
      </c>
      <c r="G20" s="229">
        <f t="shared" si="4"/>
        <v>4</v>
      </c>
      <c r="H20" s="358"/>
      <c r="I20" s="356"/>
      <c r="J20" s="356"/>
      <c r="K20" s="357"/>
      <c r="L20" s="228" t="str">
        <f t="shared" si="1"/>
        <v>+4</v>
      </c>
      <c r="M20" s="229">
        <f t="shared" si="5"/>
        <v>4</v>
      </c>
      <c r="N20" s="360"/>
      <c r="O20" s="361"/>
      <c r="P20" s="358"/>
      <c r="Q20" s="357"/>
      <c r="R20" s="358"/>
      <c r="S20" s="100"/>
      <c r="T20" s="252" t="str">
        <f t="shared" si="2"/>
        <v>+1</v>
      </c>
      <c r="U20" s="253">
        <f t="shared" si="6"/>
        <v>1</v>
      </c>
      <c r="V20" s="359"/>
      <c r="W20" s="356"/>
      <c r="X20" s="356"/>
      <c r="Y20" s="356"/>
      <c r="Z20" s="225" t="str">
        <f t="shared" si="3"/>
        <v>+4</v>
      </c>
      <c r="AA20" s="253">
        <f t="shared" si="7"/>
        <v>4</v>
      </c>
      <c r="AB20" s="375">
        <f>สรุปผลเทอม1!L20</f>
        <v>26</v>
      </c>
      <c r="AC20" s="376"/>
    </row>
    <row r="21" spans="1:29">
      <c r="A21" s="227" t="str">
        <f>IF(รายชื่อสมาชิก!A20="","",รายชื่อสมาชิก!A20&amp; "  " )</f>
        <v xml:space="preserve">16  </v>
      </c>
      <c r="B21" s="359"/>
      <c r="C21" s="356"/>
      <c r="D21" s="356"/>
      <c r="E21" s="357"/>
      <c r="F21" s="228" t="str">
        <f t="shared" si="0"/>
        <v>+4</v>
      </c>
      <c r="G21" s="229">
        <f t="shared" si="4"/>
        <v>4</v>
      </c>
      <c r="H21" s="358"/>
      <c r="I21" s="356"/>
      <c r="J21" s="356"/>
      <c r="K21" s="357"/>
      <c r="L21" s="228" t="str">
        <f t="shared" si="1"/>
        <v>+4</v>
      </c>
      <c r="M21" s="229">
        <f t="shared" si="5"/>
        <v>4</v>
      </c>
      <c r="N21" s="360"/>
      <c r="O21" s="361"/>
      <c r="P21" s="358"/>
      <c r="Q21" s="357"/>
      <c r="R21" s="358"/>
      <c r="S21" s="100"/>
      <c r="T21" s="252" t="str">
        <f t="shared" si="2"/>
        <v>+1</v>
      </c>
      <c r="U21" s="253">
        <f t="shared" si="6"/>
        <v>1</v>
      </c>
      <c r="V21" s="359"/>
      <c r="W21" s="356"/>
      <c r="X21" s="356"/>
      <c r="Y21" s="356"/>
      <c r="Z21" s="225" t="str">
        <f t="shared" si="3"/>
        <v>+4</v>
      </c>
      <c r="AA21" s="253">
        <f t="shared" si="7"/>
        <v>4</v>
      </c>
      <c r="AB21" s="375">
        <f>สรุปผลเทอม1!L21</f>
        <v>26</v>
      </c>
      <c r="AC21" s="376"/>
    </row>
    <row r="22" spans="1:29">
      <c r="A22" s="227" t="str">
        <f>IF(รายชื่อสมาชิก!A21="","",รายชื่อสมาชิก!A21&amp; "  " )</f>
        <v xml:space="preserve">17  </v>
      </c>
      <c r="B22" s="359"/>
      <c r="C22" s="356"/>
      <c r="D22" s="356"/>
      <c r="E22" s="357"/>
      <c r="F22" s="228" t="str">
        <f t="shared" si="0"/>
        <v>+4</v>
      </c>
      <c r="G22" s="229">
        <f t="shared" si="4"/>
        <v>4</v>
      </c>
      <c r="H22" s="358"/>
      <c r="I22" s="356"/>
      <c r="J22" s="356"/>
      <c r="K22" s="357"/>
      <c r="L22" s="228" t="str">
        <f t="shared" si="1"/>
        <v>+4</v>
      </c>
      <c r="M22" s="229">
        <f t="shared" si="5"/>
        <v>4</v>
      </c>
      <c r="N22" s="360"/>
      <c r="O22" s="361"/>
      <c r="P22" s="358"/>
      <c r="Q22" s="357"/>
      <c r="R22" s="358"/>
      <c r="S22" s="100"/>
      <c r="T22" s="252" t="str">
        <f t="shared" si="2"/>
        <v>+1</v>
      </c>
      <c r="U22" s="253">
        <f t="shared" si="6"/>
        <v>1</v>
      </c>
      <c r="V22" s="359"/>
      <c r="W22" s="356"/>
      <c r="X22" s="356"/>
      <c r="Y22" s="356"/>
      <c r="Z22" s="225" t="str">
        <f t="shared" si="3"/>
        <v>+4</v>
      </c>
      <c r="AA22" s="253">
        <f t="shared" si="7"/>
        <v>4</v>
      </c>
      <c r="AB22" s="375">
        <f>สรุปผลเทอม1!L22</f>
        <v>26</v>
      </c>
      <c r="AC22" s="376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7"/>
      <c r="F23" s="228" t="str">
        <f t="shared" si="0"/>
        <v/>
      </c>
      <c r="G23" s="229" t="str">
        <f t="shared" si="4"/>
        <v/>
      </c>
      <c r="H23" s="358"/>
      <c r="I23" s="356"/>
      <c r="J23" s="356"/>
      <c r="K23" s="357"/>
      <c r="L23" s="228" t="str">
        <f t="shared" si="1"/>
        <v/>
      </c>
      <c r="M23" s="229" t="str">
        <f t="shared" si="5"/>
        <v/>
      </c>
      <c r="N23" s="360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375" t="str">
        <f>สรุปผลเทอม1!L23</f>
        <v/>
      </c>
      <c r="AC23" s="376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7"/>
      <c r="F24" s="228" t="str">
        <f t="shared" si="0"/>
        <v/>
      </c>
      <c r="G24" s="229" t="str">
        <f t="shared" si="4"/>
        <v/>
      </c>
      <c r="H24" s="358"/>
      <c r="I24" s="356"/>
      <c r="J24" s="356"/>
      <c r="K24" s="357"/>
      <c r="L24" s="228" t="str">
        <f t="shared" si="1"/>
        <v/>
      </c>
      <c r="M24" s="229" t="str">
        <f t="shared" si="5"/>
        <v/>
      </c>
      <c r="N24" s="360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375" t="str">
        <f>สรุปผลเทอม1!L24</f>
        <v/>
      </c>
      <c r="AC24" s="376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7"/>
      <c r="F25" s="228" t="str">
        <f t="shared" si="0"/>
        <v/>
      </c>
      <c r="G25" s="229" t="str">
        <f t="shared" si="4"/>
        <v/>
      </c>
      <c r="H25" s="358"/>
      <c r="I25" s="356"/>
      <c r="J25" s="356"/>
      <c r="K25" s="357"/>
      <c r="L25" s="228" t="str">
        <f t="shared" si="1"/>
        <v/>
      </c>
      <c r="M25" s="229" t="str">
        <f t="shared" si="5"/>
        <v/>
      </c>
      <c r="N25" s="360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375" t="str">
        <f>สรุปผลเทอม1!L25</f>
        <v/>
      </c>
      <c r="AC25" s="376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7"/>
      <c r="F26" s="228" t="str">
        <f t="shared" si="0"/>
        <v/>
      </c>
      <c r="G26" s="229" t="str">
        <f t="shared" si="4"/>
        <v/>
      </c>
      <c r="H26" s="358"/>
      <c r="I26" s="356"/>
      <c r="J26" s="356"/>
      <c r="K26" s="357"/>
      <c r="L26" s="228" t="str">
        <f t="shared" si="1"/>
        <v/>
      </c>
      <c r="M26" s="229" t="str">
        <f t="shared" si="5"/>
        <v/>
      </c>
      <c r="N26" s="360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375" t="str">
        <f>สรุปผลเทอม1!L26</f>
        <v/>
      </c>
      <c r="AC26" s="376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7"/>
      <c r="F27" s="228" t="str">
        <f t="shared" si="0"/>
        <v/>
      </c>
      <c r="G27" s="229" t="str">
        <f t="shared" si="4"/>
        <v/>
      </c>
      <c r="H27" s="358"/>
      <c r="I27" s="356"/>
      <c r="J27" s="356"/>
      <c r="K27" s="357"/>
      <c r="L27" s="228" t="str">
        <f t="shared" si="1"/>
        <v/>
      </c>
      <c r="M27" s="229" t="str">
        <f t="shared" si="5"/>
        <v/>
      </c>
      <c r="N27" s="360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375" t="str">
        <f>สรุปผลเทอม1!L27</f>
        <v/>
      </c>
      <c r="AC27" s="376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3"/>
      <c r="F28" s="232" t="str">
        <f t="shared" si="0"/>
        <v/>
      </c>
      <c r="G28" s="233" t="str">
        <f t="shared" si="4"/>
        <v/>
      </c>
      <c r="H28" s="364"/>
      <c r="I28" s="362"/>
      <c r="J28" s="362"/>
      <c r="K28" s="363"/>
      <c r="L28" s="232" t="str">
        <f t="shared" si="1"/>
        <v/>
      </c>
      <c r="M28" s="233" t="str">
        <f t="shared" si="5"/>
        <v/>
      </c>
      <c r="N28" s="377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379" t="str">
        <f>สรุปผลเทอม1!L28</f>
        <v/>
      </c>
      <c r="AC28" s="380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4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422" t="str">
        <f>IF(ปก!E8="","",(ปก!I8))</f>
        <v/>
      </c>
      <c r="H1" s="422"/>
      <c r="I1" s="422"/>
      <c r="J1" s="422"/>
      <c r="K1" s="422"/>
      <c r="L1" s="422"/>
      <c r="M1" s="422"/>
      <c r="N1" s="422" t="s">
        <v>497</v>
      </c>
      <c r="O1" s="422"/>
      <c r="P1" s="92">
        <v>1</v>
      </c>
    </row>
    <row r="2" spans="1:16" ht="21.6" thickBot="1">
      <c r="A2" s="427" t="s">
        <v>22</v>
      </c>
      <c r="B2" s="428"/>
      <c r="C2" s="423" t="str">
        <f>ปก!H10</f>
        <v>นางสาวสุชิน สาระบุตร</v>
      </c>
      <c r="D2" s="424"/>
      <c r="E2" s="424"/>
      <c r="F2" s="425"/>
      <c r="G2" s="423" t="str">
        <f>ปก!H11</f>
        <v>นายจารุบุตร บุณย์เพิ่ม</v>
      </c>
      <c r="H2" s="424"/>
      <c r="I2" s="424"/>
      <c r="J2" s="424"/>
      <c r="K2" s="424"/>
      <c r="L2" s="425"/>
      <c r="M2" s="423" t="str">
        <f>ปก!F9</f>
        <v>ชั้นประถมศึกษาปีที่ 5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เด็กหญิงชุติกาญจน์ เสาวดา  </v>
      </c>
      <c r="C6" s="384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เด็กหญิงกันยรัตน์ ปิ่นสุก  </v>
      </c>
      <c r="C7" s="382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เด็กหญิงกัลยา พุฒซ้อน  </v>
      </c>
      <c r="C8" s="382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382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เด็กหญิงธิดารัตน์ คชบาง  </v>
      </c>
      <c r="C10" s="382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เด็กชายกฤติน แก้วมีรักษ์  </v>
      </c>
      <c r="C11" s="382"/>
      <c r="D11" s="85">
        <f>'คุณลักษณะ(ข้อ1-4)'!I11</f>
        <v>-2</v>
      </c>
      <c r="E11" s="85">
        <f>'คุณลักษณะ(ข้อ1-4)'!O11</f>
        <v>4</v>
      </c>
      <c r="F11" s="85">
        <f>'คุณลักษณะ(ข้อ1-4)'!T11</f>
        <v>7</v>
      </c>
      <c r="G11" s="85">
        <f>'คุณลักษณะ(ข้อ1-4)'!AD11</f>
        <v>4</v>
      </c>
      <c r="H11" s="85">
        <f>'คุณลักษณะ(ข้อ5-8)'!G11</f>
        <v>4</v>
      </c>
      <c r="I11" s="85">
        <f>'คุณลักษณะ(ข้อ5-8)'!M11</f>
        <v>4</v>
      </c>
      <c r="J11" s="85">
        <f>'คุณลักษณะ(ข้อ5-8)'!U11</f>
        <v>1</v>
      </c>
      <c r="K11" s="90">
        <f>'คุณลักษณะ(ข้อ5-8)'!AA11</f>
        <v>4</v>
      </c>
      <c r="L11" s="159">
        <f t="shared" si="0"/>
        <v>26</v>
      </c>
      <c r="M11" s="168" t="str">
        <f t="shared" si="1"/>
        <v xml:space="preserve"> </v>
      </c>
      <c r="N11" s="161" t="str">
        <f t="shared" si="2"/>
        <v xml:space="preserve"> </v>
      </c>
      <c r="O11" s="161" t="str">
        <f t="shared" si="3"/>
        <v xml:space="preserve"> </v>
      </c>
      <c r="P11" s="169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เด็กหญิงกมลชนก จิตรโคตร  </v>
      </c>
      <c r="C12" s="382"/>
      <c r="D12" s="85">
        <f>'คุณลักษณะ(ข้อ1-4)'!I12</f>
        <v>-2</v>
      </c>
      <c r="E12" s="85">
        <f>'คุณลักษณะ(ข้อ1-4)'!O12</f>
        <v>4</v>
      </c>
      <c r="F12" s="85">
        <f>'คุณลักษณะ(ข้อ1-4)'!T12</f>
        <v>7</v>
      </c>
      <c r="G12" s="85">
        <f>'คุณลักษณะ(ข้อ1-4)'!AD12</f>
        <v>4</v>
      </c>
      <c r="H12" s="85">
        <f>'คุณลักษณะ(ข้อ5-8)'!G12</f>
        <v>4</v>
      </c>
      <c r="I12" s="85">
        <f>'คุณลักษณะ(ข้อ5-8)'!M12</f>
        <v>4</v>
      </c>
      <c r="J12" s="85">
        <f>'คุณลักษณะ(ข้อ5-8)'!U12</f>
        <v>1</v>
      </c>
      <c r="K12" s="90">
        <f>'คุณลักษณะ(ข้อ5-8)'!AA12</f>
        <v>4</v>
      </c>
      <c r="L12" s="159">
        <f t="shared" si="0"/>
        <v>26</v>
      </c>
      <c r="M12" s="168" t="str">
        <f t="shared" si="1"/>
        <v xml:space="preserve"> </v>
      </c>
      <c r="N12" s="161" t="str">
        <f t="shared" si="2"/>
        <v xml:space="preserve"> </v>
      </c>
      <c r="O12" s="161" t="str">
        <f t="shared" si="3"/>
        <v xml:space="preserve"> </v>
      </c>
      <c r="P12" s="169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เด็กหญิงพรรณราย  เนตรสว่าง  </v>
      </c>
      <c r="C13" s="382"/>
      <c r="D13" s="85">
        <f>'คุณลักษณะ(ข้อ1-4)'!I13</f>
        <v>-2</v>
      </c>
      <c r="E13" s="85">
        <f>'คุณลักษณะ(ข้อ1-4)'!O13</f>
        <v>4</v>
      </c>
      <c r="F13" s="85">
        <f>'คุณลักษณะ(ข้อ1-4)'!T13</f>
        <v>7</v>
      </c>
      <c r="G13" s="85">
        <f>'คุณลักษณะ(ข้อ1-4)'!AD13</f>
        <v>4</v>
      </c>
      <c r="H13" s="85">
        <f>'คุณลักษณะ(ข้อ5-8)'!G13</f>
        <v>4</v>
      </c>
      <c r="I13" s="85">
        <f>'คุณลักษณะ(ข้อ5-8)'!M13</f>
        <v>4</v>
      </c>
      <c r="J13" s="85">
        <f>'คุณลักษณะ(ข้อ5-8)'!U13</f>
        <v>1</v>
      </c>
      <c r="K13" s="90">
        <f>'คุณลักษณะ(ข้อ5-8)'!AA13</f>
        <v>4</v>
      </c>
      <c r="L13" s="159">
        <f t="shared" si="0"/>
        <v>26</v>
      </c>
      <c r="M13" s="168" t="str">
        <f t="shared" si="1"/>
        <v xml:space="preserve"> </v>
      </c>
      <c r="N13" s="161" t="str">
        <f t="shared" si="2"/>
        <v xml:space="preserve"> </v>
      </c>
      <c r="O13" s="161" t="str">
        <f t="shared" si="3"/>
        <v xml:space="preserve"> </v>
      </c>
      <c r="P13" s="169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เด็กชายกฤษกร์  ศรีมงคล  </v>
      </c>
      <c r="C14" s="382"/>
      <c r="D14" s="85">
        <f>'คุณลักษณะ(ข้อ1-4)'!I14</f>
        <v>-2</v>
      </c>
      <c r="E14" s="85">
        <f>'คุณลักษณะ(ข้อ1-4)'!O14</f>
        <v>4</v>
      </c>
      <c r="F14" s="85">
        <f>'คุณลักษณะ(ข้อ1-4)'!T14</f>
        <v>7</v>
      </c>
      <c r="G14" s="85">
        <f>'คุณลักษณะ(ข้อ1-4)'!AD14</f>
        <v>4</v>
      </c>
      <c r="H14" s="85">
        <f>'คุณลักษณะ(ข้อ5-8)'!G14</f>
        <v>4</v>
      </c>
      <c r="I14" s="85">
        <f>'คุณลักษณะ(ข้อ5-8)'!M14</f>
        <v>4</v>
      </c>
      <c r="J14" s="85">
        <f>'คุณลักษณะ(ข้อ5-8)'!U14</f>
        <v>1</v>
      </c>
      <c r="K14" s="90">
        <f>'คุณลักษณะ(ข้อ5-8)'!AA14</f>
        <v>4</v>
      </c>
      <c r="L14" s="159">
        <f t="shared" si="0"/>
        <v>26</v>
      </c>
      <c r="M14" s="168" t="str">
        <f t="shared" si="1"/>
        <v xml:space="preserve"> </v>
      </c>
      <c r="N14" s="161" t="str">
        <f t="shared" si="2"/>
        <v xml:space="preserve"> </v>
      </c>
      <c r="O14" s="161" t="str">
        <f t="shared" si="3"/>
        <v xml:space="preserve"> </v>
      </c>
      <c r="P14" s="169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เด็กชายอนันต์ ชักนำ  </v>
      </c>
      <c r="C15" s="382"/>
      <c r="D15" s="85">
        <f>'คุณลักษณะ(ข้อ1-4)'!I15</f>
        <v>-2</v>
      </c>
      <c r="E15" s="85">
        <f>'คุณลักษณะ(ข้อ1-4)'!O15</f>
        <v>4</v>
      </c>
      <c r="F15" s="85">
        <f>'คุณลักษณะ(ข้อ1-4)'!T15</f>
        <v>7</v>
      </c>
      <c r="G15" s="85">
        <f>'คุณลักษณะ(ข้อ1-4)'!AD15</f>
        <v>4</v>
      </c>
      <c r="H15" s="85">
        <f>'คุณลักษณะ(ข้อ5-8)'!G15</f>
        <v>4</v>
      </c>
      <c r="I15" s="85">
        <f>'คุณลักษณะ(ข้อ5-8)'!M15</f>
        <v>4</v>
      </c>
      <c r="J15" s="85">
        <f>'คุณลักษณะ(ข้อ5-8)'!U15</f>
        <v>1</v>
      </c>
      <c r="K15" s="90">
        <f>'คุณลักษณะ(ข้อ5-8)'!AA15</f>
        <v>4</v>
      </c>
      <c r="L15" s="159">
        <f t="shared" si="0"/>
        <v>26</v>
      </c>
      <c r="M15" s="168" t="str">
        <f t="shared" si="1"/>
        <v xml:space="preserve"> </v>
      </c>
      <c r="N15" s="161" t="str">
        <f t="shared" si="2"/>
        <v xml:space="preserve"> </v>
      </c>
      <c r="O15" s="161" t="str">
        <f t="shared" si="3"/>
        <v xml:space="preserve"> </v>
      </c>
      <c r="P15" s="169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เด็กชายสหรัฐ วิลานันท์  </v>
      </c>
      <c r="C16" s="382"/>
      <c r="D16" s="85">
        <f>'คุณลักษณะ(ข้อ1-4)'!I16</f>
        <v>-2</v>
      </c>
      <c r="E16" s="85">
        <f>'คุณลักษณะ(ข้อ1-4)'!O16</f>
        <v>4</v>
      </c>
      <c r="F16" s="85">
        <f>'คุณลักษณะ(ข้อ1-4)'!T16</f>
        <v>7</v>
      </c>
      <c r="G16" s="85">
        <f>'คุณลักษณะ(ข้อ1-4)'!AD16</f>
        <v>4</v>
      </c>
      <c r="H16" s="85">
        <f>'คุณลักษณะ(ข้อ5-8)'!G16</f>
        <v>4</v>
      </c>
      <c r="I16" s="85">
        <f>'คุณลักษณะ(ข้อ5-8)'!M16</f>
        <v>4</v>
      </c>
      <c r="J16" s="85">
        <f>'คุณลักษณะ(ข้อ5-8)'!U16</f>
        <v>1</v>
      </c>
      <c r="K16" s="90">
        <f>'คุณลักษณะ(ข้อ5-8)'!AA16</f>
        <v>4</v>
      </c>
      <c r="L16" s="159">
        <f t="shared" si="0"/>
        <v>26</v>
      </c>
      <c r="M16" s="168" t="str">
        <f t="shared" si="1"/>
        <v xml:space="preserve"> </v>
      </c>
      <c r="N16" s="161" t="str">
        <f t="shared" si="2"/>
        <v xml:space="preserve"> </v>
      </c>
      <c r="O16" s="161" t="str">
        <f t="shared" si="3"/>
        <v xml:space="preserve"> </v>
      </c>
      <c r="P16" s="169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เด็กชายวัชรพงศ์ บุญยืน  </v>
      </c>
      <c r="C17" s="382"/>
      <c r="D17" s="85">
        <f>'คุณลักษณะ(ข้อ1-4)'!I17</f>
        <v>-2</v>
      </c>
      <c r="E17" s="85">
        <f>'คุณลักษณะ(ข้อ1-4)'!O17</f>
        <v>4</v>
      </c>
      <c r="F17" s="85">
        <f>'คุณลักษณะ(ข้อ1-4)'!T17</f>
        <v>7</v>
      </c>
      <c r="G17" s="85">
        <f>'คุณลักษณะ(ข้อ1-4)'!AD17</f>
        <v>4</v>
      </c>
      <c r="H17" s="85">
        <f>'คุณลักษณะ(ข้อ5-8)'!G17</f>
        <v>4</v>
      </c>
      <c r="I17" s="85">
        <f>'คุณลักษณะ(ข้อ5-8)'!M17</f>
        <v>4</v>
      </c>
      <c r="J17" s="85">
        <f>'คุณลักษณะ(ข้อ5-8)'!U17</f>
        <v>1</v>
      </c>
      <c r="K17" s="90">
        <f>'คุณลักษณะ(ข้อ5-8)'!AA17</f>
        <v>4</v>
      </c>
      <c r="L17" s="159">
        <f t="shared" si="0"/>
        <v>26</v>
      </c>
      <c r="M17" s="168" t="str">
        <f t="shared" si="1"/>
        <v xml:space="preserve"> </v>
      </c>
      <c r="N17" s="161" t="str">
        <f t="shared" si="2"/>
        <v xml:space="preserve"> </v>
      </c>
      <c r="O17" s="161" t="str">
        <f t="shared" si="3"/>
        <v xml:space="preserve"> </v>
      </c>
      <c r="P17" s="169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เด็กชายพีระวัฒน์ ดีวันชัย  </v>
      </c>
      <c r="C18" s="382"/>
      <c r="D18" s="85">
        <f>'คุณลักษณะ(ข้อ1-4)'!I18</f>
        <v>-2</v>
      </c>
      <c r="E18" s="85">
        <f>'คุณลักษณะ(ข้อ1-4)'!O18</f>
        <v>4</v>
      </c>
      <c r="F18" s="85">
        <f>'คุณลักษณะ(ข้อ1-4)'!T18</f>
        <v>7</v>
      </c>
      <c r="G18" s="85">
        <f>'คุณลักษณะ(ข้อ1-4)'!AD18</f>
        <v>4</v>
      </c>
      <c r="H18" s="85">
        <f>'คุณลักษณะ(ข้อ5-8)'!G18</f>
        <v>4</v>
      </c>
      <c r="I18" s="85">
        <f>'คุณลักษณะ(ข้อ5-8)'!M18</f>
        <v>4</v>
      </c>
      <c r="J18" s="85">
        <f>'คุณลักษณะ(ข้อ5-8)'!U18</f>
        <v>1</v>
      </c>
      <c r="K18" s="90">
        <f>'คุณลักษณะ(ข้อ5-8)'!AA18</f>
        <v>4</v>
      </c>
      <c r="L18" s="159">
        <f t="shared" si="0"/>
        <v>26</v>
      </c>
      <c r="M18" s="168" t="str">
        <f t="shared" si="1"/>
        <v xml:space="preserve"> </v>
      </c>
      <c r="N18" s="161" t="str">
        <f t="shared" si="2"/>
        <v xml:space="preserve"> </v>
      </c>
      <c r="O18" s="161" t="str">
        <f t="shared" si="3"/>
        <v xml:space="preserve"> </v>
      </c>
      <c r="P18" s="169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เด็กชายธันวา ทองศรี  </v>
      </c>
      <c r="C19" s="382"/>
      <c r="D19" s="85">
        <f>'คุณลักษณะ(ข้อ1-4)'!I19</f>
        <v>-2</v>
      </c>
      <c r="E19" s="85">
        <f>'คุณลักษณะ(ข้อ1-4)'!O19</f>
        <v>4</v>
      </c>
      <c r="F19" s="85">
        <f>'คุณลักษณะ(ข้อ1-4)'!T19</f>
        <v>7</v>
      </c>
      <c r="G19" s="85">
        <f>'คุณลักษณะ(ข้อ1-4)'!AD19</f>
        <v>4</v>
      </c>
      <c r="H19" s="85">
        <f>'คุณลักษณะ(ข้อ5-8)'!G19</f>
        <v>4</v>
      </c>
      <c r="I19" s="85">
        <f>'คุณลักษณะ(ข้อ5-8)'!M19</f>
        <v>4</v>
      </c>
      <c r="J19" s="85">
        <f>'คุณลักษณะ(ข้อ5-8)'!U19</f>
        <v>1</v>
      </c>
      <c r="K19" s="90">
        <f>'คุณลักษณะ(ข้อ5-8)'!AA19</f>
        <v>4</v>
      </c>
      <c r="L19" s="159">
        <f t="shared" si="0"/>
        <v>26</v>
      </c>
      <c r="M19" s="168" t="str">
        <f t="shared" si="1"/>
        <v xml:space="preserve"> </v>
      </c>
      <c r="N19" s="161" t="str">
        <f t="shared" si="2"/>
        <v xml:space="preserve"> </v>
      </c>
      <c r="O19" s="161" t="str">
        <f t="shared" si="3"/>
        <v xml:space="preserve"> </v>
      </c>
      <c r="P19" s="169" t="str">
        <f t="shared" si="4"/>
        <v>√</v>
      </c>
    </row>
    <row r="20" spans="1:16">
      <c r="A20" s="75" t="str">
        <f>IF(รายชื่อสมาชิก!A19="","",รายชื่อสมาชิก!A19&amp; "  " )</f>
        <v xml:space="preserve">15  </v>
      </c>
      <c r="B20" s="381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382"/>
      <c r="D20" s="85">
        <f>'คุณลักษณะ(ข้อ1-4)'!I20</f>
        <v>-2</v>
      </c>
      <c r="E20" s="85">
        <f>'คุณลักษณะ(ข้อ1-4)'!O20</f>
        <v>4</v>
      </c>
      <c r="F20" s="85">
        <f>'คุณลักษณะ(ข้อ1-4)'!T20</f>
        <v>7</v>
      </c>
      <c r="G20" s="85">
        <f>'คุณลักษณะ(ข้อ1-4)'!AD20</f>
        <v>4</v>
      </c>
      <c r="H20" s="85">
        <f>'คุณลักษณะ(ข้อ5-8)'!G20</f>
        <v>4</v>
      </c>
      <c r="I20" s="85">
        <f>'คุณลักษณะ(ข้อ5-8)'!M20</f>
        <v>4</v>
      </c>
      <c r="J20" s="85">
        <f>'คุณลักษณะ(ข้อ5-8)'!U20</f>
        <v>1</v>
      </c>
      <c r="K20" s="90">
        <f>'คุณลักษณะ(ข้อ5-8)'!AA20</f>
        <v>4</v>
      </c>
      <c r="L20" s="159">
        <f t="shared" si="0"/>
        <v>26</v>
      </c>
      <c r="M20" s="168" t="str">
        <f t="shared" si="1"/>
        <v xml:space="preserve"> </v>
      </c>
      <c r="N20" s="161" t="str">
        <f t="shared" si="2"/>
        <v xml:space="preserve"> </v>
      </c>
      <c r="O20" s="161" t="str">
        <f t="shared" si="3"/>
        <v xml:space="preserve"> </v>
      </c>
      <c r="P20" s="169" t="str">
        <f t="shared" si="4"/>
        <v>√</v>
      </c>
    </row>
    <row r="21" spans="1:16">
      <c r="A21" s="75" t="str">
        <f>IF(รายชื่อสมาชิก!A20="","",รายชื่อสมาชิก!A20&amp; "  " )</f>
        <v xml:space="preserve">16  </v>
      </c>
      <c r="B21" s="381" t="str">
        <f>IF(รายชื่อสมาชิก!D20="","",รายชื่อสมาชิก!D20&amp; "  " )</f>
        <v xml:space="preserve">เด็กชายวงศธร เขจรนารถ  </v>
      </c>
      <c r="C21" s="382"/>
      <c r="D21" s="85">
        <f>'คุณลักษณะ(ข้อ1-4)'!I21</f>
        <v>-2</v>
      </c>
      <c r="E21" s="85">
        <f>'คุณลักษณะ(ข้อ1-4)'!O21</f>
        <v>4</v>
      </c>
      <c r="F21" s="85">
        <f>'คุณลักษณะ(ข้อ1-4)'!T21</f>
        <v>7</v>
      </c>
      <c r="G21" s="85">
        <f>'คุณลักษณะ(ข้อ1-4)'!AD21</f>
        <v>4</v>
      </c>
      <c r="H21" s="85">
        <f>'คุณลักษณะ(ข้อ5-8)'!G21</f>
        <v>4</v>
      </c>
      <c r="I21" s="85">
        <f>'คุณลักษณะ(ข้อ5-8)'!M21</f>
        <v>4</v>
      </c>
      <c r="J21" s="85">
        <f>'คุณลักษณะ(ข้อ5-8)'!U21</f>
        <v>1</v>
      </c>
      <c r="K21" s="90">
        <f>'คุณลักษณะ(ข้อ5-8)'!AA21</f>
        <v>4</v>
      </c>
      <c r="L21" s="159">
        <f t="shared" si="0"/>
        <v>26</v>
      </c>
      <c r="M21" s="168" t="str">
        <f t="shared" si="1"/>
        <v xml:space="preserve"> </v>
      </c>
      <c r="N21" s="161" t="str">
        <f t="shared" si="2"/>
        <v xml:space="preserve"> </v>
      </c>
      <c r="O21" s="161" t="str">
        <f t="shared" si="3"/>
        <v xml:space="preserve"> </v>
      </c>
      <c r="P21" s="169" t="str">
        <f t="shared" si="4"/>
        <v>√</v>
      </c>
    </row>
    <row r="22" spans="1:16">
      <c r="A22" s="75" t="str">
        <f>IF(รายชื่อสมาชิก!A21="","",รายชื่อสมาชิก!A21&amp; "  " )</f>
        <v xml:space="preserve">17  </v>
      </c>
      <c r="B22" s="381" t="str">
        <f>IF(รายชื่อสมาชิก!D21="","",รายชื่อสมาชิก!D21&amp; "  " )</f>
        <v xml:space="preserve">เด็กชายธีรศักดิ์ สมเผ่า  </v>
      </c>
      <c r="C22" s="382"/>
      <c r="D22" s="85">
        <f>'คุณลักษณะ(ข้อ1-4)'!I22</f>
        <v>-2</v>
      </c>
      <c r="E22" s="85">
        <f>'คุณลักษณะ(ข้อ1-4)'!O22</f>
        <v>4</v>
      </c>
      <c r="F22" s="85">
        <f>'คุณลักษณะ(ข้อ1-4)'!T22</f>
        <v>7</v>
      </c>
      <c r="G22" s="85">
        <f>'คุณลักษณะ(ข้อ1-4)'!AD22</f>
        <v>4</v>
      </c>
      <c r="H22" s="85">
        <f>'คุณลักษณะ(ข้อ5-8)'!G22</f>
        <v>4</v>
      </c>
      <c r="I22" s="85">
        <f>'คุณลักษณะ(ข้อ5-8)'!M22</f>
        <v>4</v>
      </c>
      <c r="J22" s="85">
        <f>'คุณลักษณะ(ข้อ5-8)'!U22</f>
        <v>1</v>
      </c>
      <c r="K22" s="90">
        <f>'คุณลักษณะ(ข้อ5-8)'!AA22</f>
        <v>4</v>
      </c>
      <c r="L22" s="159">
        <f t="shared" si="0"/>
        <v>26</v>
      </c>
      <c r="M22" s="168" t="str">
        <f t="shared" si="1"/>
        <v xml:space="preserve"> </v>
      </c>
      <c r="N22" s="161" t="str">
        <f t="shared" si="2"/>
        <v xml:space="preserve"> </v>
      </c>
      <c r="O22" s="161" t="str">
        <f t="shared" si="3"/>
        <v xml:space="preserve"> </v>
      </c>
      <c r="P22" s="169" t="str">
        <f t="shared" si="4"/>
        <v>√</v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17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12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632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46.470588235294116</v>
      </c>
      <c r="M31" s="394"/>
      <c r="N31" s="394"/>
      <c r="O31" s="394"/>
      <c r="P31" s="396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A1:F1"/>
    <mergeCell ref="C2:F2"/>
    <mergeCell ref="G2:L2"/>
    <mergeCell ref="M2:P2"/>
    <mergeCell ref="N1:O1"/>
    <mergeCell ref="A2:B2"/>
    <mergeCell ref="G1:M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9" width="3.33203125" style="239" customWidth="1"/>
    <col min="10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2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นางสาวสุชิน สาระบุตร</v>
      </c>
      <c r="E2" s="320"/>
      <c r="F2" s="320"/>
      <c r="G2" s="320"/>
      <c r="H2" s="320"/>
      <c r="I2" s="320"/>
      <c r="J2" s="320"/>
      <c r="K2" s="320"/>
      <c r="L2" s="320"/>
      <c r="M2" s="320" t="str">
        <f>ปก!H11</f>
        <v>นายจารุบุตร บุณย์เพิ่ม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5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8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8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14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:H28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9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53">
        <f t="shared" ref="AD7:AD28" si="7">IF($A7="","",(SUM(U7,W7)+4))</f>
        <v>10</v>
      </c>
      <c r="AE7" s="214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si="0"/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9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53">
        <f t="shared" si="7"/>
        <v>10</v>
      </c>
      <c r="AE8" s="214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0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9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53">
        <f t="shared" si="7"/>
        <v>10</v>
      </c>
      <c r="AE9" s="214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0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9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53">
        <f t="shared" si="7"/>
        <v>10</v>
      </c>
      <c r="AE10" s="214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0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9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53">
        <f t="shared" si="7"/>
        <v>4</v>
      </c>
      <c r="AE11" s="214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0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9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53">
        <f t="shared" si="7"/>
        <v>4</v>
      </c>
      <c r="AE12" s="214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0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9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53">
        <f t="shared" si="7"/>
        <v>4</v>
      </c>
      <c r="AE13" s="214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0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9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53">
        <f t="shared" si="7"/>
        <v>4</v>
      </c>
      <c r="AE14" s="214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0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9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53">
        <f t="shared" si="7"/>
        <v>4</v>
      </c>
      <c r="AE15" s="214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0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9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53">
        <f t="shared" si="7"/>
        <v>4</v>
      </c>
      <c r="AE16" s="214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27"/>
      <c r="E17" s="327"/>
      <c r="F17" s="327"/>
      <c r="G17" s="328"/>
      <c r="H17" s="228">
        <f t="shared" si="0"/>
        <v>-2</v>
      </c>
      <c r="I17" s="229">
        <f t="shared" si="1"/>
        <v>-2</v>
      </c>
      <c r="J17" s="331"/>
      <c r="K17" s="327"/>
      <c r="L17" s="327"/>
      <c r="M17" s="327"/>
      <c r="N17" s="222" t="str">
        <f t="shared" si="2"/>
        <v>+4</v>
      </c>
      <c r="O17" s="229">
        <f t="shared" si="3"/>
        <v>4</v>
      </c>
      <c r="P17" s="339"/>
      <c r="Q17" s="327"/>
      <c r="R17" s="327"/>
      <c r="S17" s="223" t="str">
        <f t="shared" si="4"/>
        <v>+7</v>
      </c>
      <c r="T17" s="224">
        <f t="shared" si="5"/>
        <v>7</v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>+4</v>
      </c>
      <c r="AD17" s="253">
        <f t="shared" si="7"/>
        <v>4</v>
      </c>
      <c r="AE17" s="214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27"/>
      <c r="E18" s="327"/>
      <c r="F18" s="327"/>
      <c r="G18" s="328"/>
      <c r="H18" s="228">
        <f t="shared" si="0"/>
        <v>-2</v>
      </c>
      <c r="I18" s="229">
        <f t="shared" si="1"/>
        <v>-2</v>
      </c>
      <c r="J18" s="331"/>
      <c r="K18" s="327"/>
      <c r="L18" s="327"/>
      <c r="M18" s="327"/>
      <c r="N18" s="222" t="str">
        <f t="shared" si="2"/>
        <v>+4</v>
      </c>
      <c r="O18" s="229">
        <f t="shared" si="3"/>
        <v>4</v>
      </c>
      <c r="P18" s="339"/>
      <c r="Q18" s="327"/>
      <c r="R18" s="327"/>
      <c r="S18" s="223" t="str">
        <f t="shared" si="4"/>
        <v>+7</v>
      </c>
      <c r="T18" s="224">
        <f t="shared" si="5"/>
        <v>7</v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>+4</v>
      </c>
      <c r="AD18" s="253">
        <f t="shared" si="7"/>
        <v>4</v>
      </c>
      <c r="AE18" s="214"/>
    </row>
    <row r="19" spans="1:31">
      <c r="A19" s="227" t="str">
        <f>IF(รายชื่อสมาชิก!A18="","",รายชื่อสมาชิก!A18&amp; "  " )</f>
        <v xml:space="preserve">14  </v>
      </c>
      <c r="B19" s="95"/>
      <c r="C19" s="97"/>
      <c r="D19" s="327"/>
      <c r="E19" s="327"/>
      <c r="F19" s="327"/>
      <c r="G19" s="328"/>
      <c r="H19" s="228">
        <f t="shared" si="0"/>
        <v>-2</v>
      </c>
      <c r="I19" s="229">
        <f t="shared" si="1"/>
        <v>-2</v>
      </c>
      <c r="J19" s="331"/>
      <c r="K19" s="327"/>
      <c r="L19" s="327"/>
      <c r="M19" s="327"/>
      <c r="N19" s="222" t="str">
        <f t="shared" si="2"/>
        <v>+4</v>
      </c>
      <c r="O19" s="229">
        <f t="shared" si="3"/>
        <v>4</v>
      </c>
      <c r="P19" s="339"/>
      <c r="Q19" s="327"/>
      <c r="R19" s="327"/>
      <c r="S19" s="223" t="str">
        <f t="shared" si="4"/>
        <v>+7</v>
      </c>
      <c r="T19" s="224">
        <f t="shared" si="5"/>
        <v>7</v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>+4</v>
      </c>
      <c r="AD19" s="253">
        <f t="shared" si="7"/>
        <v>4</v>
      </c>
      <c r="AE19" s="214"/>
    </row>
    <row r="20" spans="1:31">
      <c r="A20" s="227" t="str">
        <f>IF(รายชื่อสมาชิก!A19="","",รายชื่อสมาชิก!A19&amp; "  " )</f>
        <v xml:space="preserve">15  </v>
      </c>
      <c r="B20" s="95"/>
      <c r="C20" s="97"/>
      <c r="D20" s="327"/>
      <c r="E20" s="327"/>
      <c r="F20" s="327"/>
      <c r="G20" s="328"/>
      <c r="H20" s="228">
        <f t="shared" si="0"/>
        <v>-2</v>
      </c>
      <c r="I20" s="229">
        <f t="shared" si="1"/>
        <v>-2</v>
      </c>
      <c r="J20" s="331"/>
      <c r="K20" s="327"/>
      <c r="L20" s="327"/>
      <c r="M20" s="327"/>
      <c r="N20" s="222" t="str">
        <f t="shared" si="2"/>
        <v>+4</v>
      </c>
      <c r="O20" s="229">
        <f t="shared" si="3"/>
        <v>4</v>
      </c>
      <c r="P20" s="339"/>
      <c r="Q20" s="327"/>
      <c r="R20" s="327"/>
      <c r="S20" s="223" t="str">
        <f t="shared" si="4"/>
        <v>+7</v>
      </c>
      <c r="T20" s="224">
        <f t="shared" si="5"/>
        <v>7</v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>+4</v>
      </c>
      <c r="AD20" s="253">
        <f t="shared" si="7"/>
        <v>4</v>
      </c>
      <c r="AE20" s="214"/>
    </row>
    <row r="21" spans="1:31">
      <c r="A21" s="227" t="str">
        <f>IF(รายชื่อสมาชิก!A20="","",รายชื่อสมาชิก!A20&amp; "  " )</f>
        <v xml:space="preserve">16  </v>
      </c>
      <c r="B21" s="95"/>
      <c r="C21" s="97"/>
      <c r="D21" s="327"/>
      <c r="E21" s="327"/>
      <c r="F21" s="327"/>
      <c r="G21" s="328"/>
      <c r="H21" s="228">
        <f t="shared" si="0"/>
        <v>-2</v>
      </c>
      <c r="I21" s="229">
        <f t="shared" si="1"/>
        <v>-2</v>
      </c>
      <c r="J21" s="331"/>
      <c r="K21" s="327"/>
      <c r="L21" s="327"/>
      <c r="M21" s="327"/>
      <c r="N21" s="222" t="str">
        <f t="shared" si="2"/>
        <v>+4</v>
      </c>
      <c r="O21" s="229">
        <f t="shared" si="3"/>
        <v>4</v>
      </c>
      <c r="P21" s="339"/>
      <c r="Q21" s="327"/>
      <c r="R21" s="327"/>
      <c r="S21" s="223" t="str">
        <f t="shared" si="4"/>
        <v>+7</v>
      </c>
      <c r="T21" s="224">
        <f t="shared" si="5"/>
        <v>7</v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>+4</v>
      </c>
      <c r="AD21" s="253">
        <f t="shared" si="7"/>
        <v>4</v>
      </c>
      <c r="AE21" s="214"/>
    </row>
    <row r="22" spans="1:31">
      <c r="A22" s="227" t="str">
        <f>IF(รายชื่อสมาชิก!A21="","",รายชื่อสมาชิก!A21&amp; "  " )</f>
        <v xml:space="preserve">17  </v>
      </c>
      <c r="B22" s="95"/>
      <c r="C22" s="97"/>
      <c r="D22" s="327"/>
      <c r="E22" s="327"/>
      <c r="F22" s="327"/>
      <c r="G22" s="328"/>
      <c r="H22" s="228">
        <f t="shared" si="0"/>
        <v>-2</v>
      </c>
      <c r="I22" s="229">
        <f t="shared" si="1"/>
        <v>-2</v>
      </c>
      <c r="J22" s="331"/>
      <c r="K22" s="327"/>
      <c r="L22" s="327"/>
      <c r="M22" s="327"/>
      <c r="N22" s="222" t="str">
        <f t="shared" si="2"/>
        <v>+4</v>
      </c>
      <c r="O22" s="229">
        <f t="shared" si="3"/>
        <v>4</v>
      </c>
      <c r="P22" s="339"/>
      <c r="Q22" s="327"/>
      <c r="R22" s="327"/>
      <c r="S22" s="223" t="str">
        <f t="shared" si="4"/>
        <v>+7</v>
      </c>
      <c r="T22" s="224">
        <f t="shared" si="5"/>
        <v>7</v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>+4</v>
      </c>
      <c r="AD22" s="253">
        <f t="shared" si="7"/>
        <v>4</v>
      </c>
      <c r="AE22" s="214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0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9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53" t="str">
        <f t="shared" si="7"/>
        <v/>
      </c>
      <c r="AE23" s="214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0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9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53" t="str">
        <f t="shared" si="7"/>
        <v/>
      </c>
      <c r="AE24" s="214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0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9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53" t="str">
        <f t="shared" si="7"/>
        <v/>
      </c>
      <c r="AE25" s="214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0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9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53" t="str">
        <f t="shared" si="7"/>
        <v/>
      </c>
      <c r="AE26" s="214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0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9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53" t="str">
        <f t="shared" si="7"/>
        <v/>
      </c>
      <c r="AE27" s="214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0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40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55" t="str">
        <f t="shared" si="7"/>
        <v/>
      </c>
      <c r="AE28" s="257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2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นางสาวสุชิน สาระบุตร</v>
      </c>
      <c r="E2" s="320"/>
      <c r="F2" s="320"/>
      <c r="G2" s="320"/>
      <c r="H2" s="320"/>
      <c r="I2" s="320"/>
      <c r="J2" s="320"/>
      <c r="K2" s="320" t="str">
        <f>ปก!H11</f>
        <v>นายจารุบุตร บุณย์เพิ่ม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5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435">
        <v>80</v>
      </c>
      <c r="AC5" s="436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2"/>
      <c r="F6" s="258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2"/>
      <c r="L6" s="222" t="str">
        <f t="shared" ref="L6:L28" si="1">IF($A6="","",$L5)</f>
        <v>+4</v>
      </c>
      <c r="M6" s="221">
        <f>IF($A6="","",(SUM(H6,J6)+4))</f>
        <v>10</v>
      </c>
      <c r="N6" s="355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433">
        <f>IF($A6="","",สรุปผลเทอม2!L6)</f>
        <v>80</v>
      </c>
      <c r="AC6" s="43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6"/>
      <c r="F7" s="222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6"/>
      <c r="L7" s="222" t="str">
        <f t="shared" si="1"/>
        <v>+4</v>
      </c>
      <c r="M7" s="229">
        <f t="shared" ref="M7:M28" si="5">IF($A7="","",(SUM(H7,J7)+4))</f>
        <v>10</v>
      </c>
      <c r="N7" s="361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431">
        <f>IF($A7="","",สรุปผลเทอม2!L7)</f>
        <v>80</v>
      </c>
      <c r="AC7" s="432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6"/>
      <c r="F8" s="222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6"/>
      <c r="L8" s="222" t="str">
        <f t="shared" si="1"/>
        <v>+4</v>
      </c>
      <c r="M8" s="229">
        <f t="shared" si="5"/>
        <v>10</v>
      </c>
      <c r="N8" s="361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431">
        <f>IF($A8="","",สรุปผลเทอม2!L8)</f>
        <v>80</v>
      </c>
      <c r="AC8" s="432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6"/>
      <c r="F9" s="222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6"/>
      <c r="L9" s="222" t="str">
        <f t="shared" si="1"/>
        <v>+4</v>
      </c>
      <c r="M9" s="229">
        <f t="shared" si="5"/>
        <v>10</v>
      </c>
      <c r="N9" s="361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431">
        <f>IF($A9="","",สรุปผลเทอม2!L9)</f>
        <v>80</v>
      </c>
      <c r="AC9" s="432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6"/>
      <c r="F10" s="222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6"/>
      <c r="L10" s="222" t="str">
        <f t="shared" si="1"/>
        <v>+4</v>
      </c>
      <c r="M10" s="229">
        <f t="shared" si="5"/>
        <v>10</v>
      </c>
      <c r="N10" s="361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431">
        <f>IF($A10="","",สรุปผลเทอม2!L10)</f>
        <v>80</v>
      </c>
      <c r="AC10" s="432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6"/>
      <c r="F11" s="222" t="str">
        <f t="shared" si="0"/>
        <v>+4</v>
      </c>
      <c r="G11" s="229">
        <f t="shared" si="4"/>
        <v>4</v>
      </c>
      <c r="H11" s="358"/>
      <c r="I11" s="356"/>
      <c r="J11" s="356"/>
      <c r="K11" s="356"/>
      <c r="L11" s="222" t="str">
        <f t="shared" si="1"/>
        <v>+4</v>
      </c>
      <c r="M11" s="229">
        <f t="shared" si="5"/>
        <v>4</v>
      </c>
      <c r="N11" s="361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431">
        <f>IF($A11="","",สรุปผลเทอม2!L11)</f>
        <v>26</v>
      </c>
      <c r="AC11" s="432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6"/>
      <c r="F12" s="222" t="str">
        <f t="shared" si="0"/>
        <v>+4</v>
      </c>
      <c r="G12" s="229">
        <f t="shared" si="4"/>
        <v>4</v>
      </c>
      <c r="H12" s="358"/>
      <c r="I12" s="356"/>
      <c r="J12" s="356"/>
      <c r="K12" s="356"/>
      <c r="L12" s="222" t="str">
        <f t="shared" si="1"/>
        <v>+4</v>
      </c>
      <c r="M12" s="229">
        <f t="shared" si="5"/>
        <v>4</v>
      </c>
      <c r="N12" s="361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431">
        <f>IF($A12="","",สรุปผลเทอม2!L12)</f>
        <v>26</v>
      </c>
      <c r="AC12" s="432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6"/>
      <c r="F13" s="222" t="str">
        <f t="shared" si="0"/>
        <v>+4</v>
      </c>
      <c r="G13" s="229">
        <f t="shared" si="4"/>
        <v>4</v>
      </c>
      <c r="H13" s="358"/>
      <c r="I13" s="356"/>
      <c r="J13" s="356"/>
      <c r="K13" s="356"/>
      <c r="L13" s="222" t="str">
        <f t="shared" si="1"/>
        <v>+4</v>
      </c>
      <c r="M13" s="229">
        <f t="shared" si="5"/>
        <v>4</v>
      </c>
      <c r="N13" s="361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431">
        <f>IF($A13="","",สรุปผลเทอม2!L13)</f>
        <v>26</v>
      </c>
      <c r="AC13" s="432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6"/>
      <c r="F14" s="222" t="str">
        <f t="shared" si="0"/>
        <v>+4</v>
      </c>
      <c r="G14" s="229">
        <f t="shared" si="4"/>
        <v>4</v>
      </c>
      <c r="H14" s="358"/>
      <c r="I14" s="356"/>
      <c r="J14" s="356"/>
      <c r="K14" s="356"/>
      <c r="L14" s="222" t="str">
        <f t="shared" si="1"/>
        <v>+4</v>
      </c>
      <c r="M14" s="229">
        <f t="shared" si="5"/>
        <v>4</v>
      </c>
      <c r="N14" s="361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431">
        <f>IF($A14="","",สรุปผลเทอม2!L14)</f>
        <v>26</v>
      </c>
      <c r="AC14" s="432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6"/>
      <c r="F15" s="222" t="str">
        <f t="shared" si="0"/>
        <v>+4</v>
      </c>
      <c r="G15" s="229">
        <f t="shared" si="4"/>
        <v>4</v>
      </c>
      <c r="H15" s="358"/>
      <c r="I15" s="356"/>
      <c r="J15" s="356"/>
      <c r="K15" s="356"/>
      <c r="L15" s="222" t="str">
        <f t="shared" si="1"/>
        <v>+4</v>
      </c>
      <c r="M15" s="229">
        <f t="shared" si="5"/>
        <v>4</v>
      </c>
      <c r="N15" s="361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431">
        <f>IF($A15="","",สรุปผลเทอม2!L15)</f>
        <v>26</v>
      </c>
      <c r="AC15" s="432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6"/>
      <c r="F16" s="222" t="str">
        <f t="shared" si="0"/>
        <v>+4</v>
      </c>
      <c r="G16" s="229">
        <f t="shared" si="4"/>
        <v>4</v>
      </c>
      <c r="H16" s="358"/>
      <c r="I16" s="356"/>
      <c r="J16" s="356"/>
      <c r="K16" s="356"/>
      <c r="L16" s="222" t="str">
        <f t="shared" si="1"/>
        <v>+4</v>
      </c>
      <c r="M16" s="229">
        <f t="shared" si="5"/>
        <v>4</v>
      </c>
      <c r="N16" s="361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431">
        <f>IF($A16="","",สรุปผลเทอม2!L16)</f>
        <v>26</v>
      </c>
      <c r="AC16" s="432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56"/>
      <c r="D17" s="356"/>
      <c r="E17" s="356"/>
      <c r="F17" s="222" t="str">
        <f t="shared" si="0"/>
        <v>+4</v>
      </c>
      <c r="G17" s="229">
        <f t="shared" si="4"/>
        <v>4</v>
      </c>
      <c r="H17" s="358"/>
      <c r="I17" s="356"/>
      <c r="J17" s="356"/>
      <c r="K17" s="356"/>
      <c r="L17" s="222" t="str">
        <f t="shared" si="1"/>
        <v>+4</v>
      </c>
      <c r="M17" s="229">
        <f t="shared" si="5"/>
        <v>4</v>
      </c>
      <c r="N17" s="361"/>
      <c r="O17" s="361"/>
      <c r="P17" s="358"/>
      <c r="Q17" s="357"/>
      <c r="R17" s="358"/>
      <c r="S17" s="100"/>
      <c r="T17" s="252" t="str">
        <f t="shared" si="2"/>
        <v>+1</v>
      </c>
      <c r="U17" s="253">
        <f t="shared" si="6"/>
        <v>1</v>
      </c>
      <c r="V17" s="359"/>
      <c r="W17" s="356"/>
      <c r="X17" s="356"/>
      <c r="Y17" s="356"/>
      <c r="Z17" s="225" t="str">
        <f t="shared" si="3"/>
        <v>+4</v>
      </c>
      <c r="AA17" s="253">
        <f t="shared" si="7"/>
        <v>4</v>
      </c>
      <c r="AB17" s="431">
        <f>IF($A17="","",สรุปผลเทอม2!L17)</f>
        <v>26</v>
      </c>
      <c r="AC17" s="432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56"/>
      <c r="D18" s="356"/>
      <c r="E18" s="356"/>
      <c r="F18" s="222" t="str">
        <f t="shared" si="0"/>
        <v>+4</v>
      </c>
      <c r="G18" s="229">
        <f t="shared" si="4"/>
        <v>4</v>
      </c>
      <c r="H18" s="358"/>
      <c r="I18" s="356"/>
      <c r="J18" s="356"/>
      <c r="K18" s="356"/>
      <c r="L18" s="222" t="str">
        <f t="shared" si="1"/>
        <v>+4</v>
      </c>
      <c r="M18" s="229">
        <f t="shared" si="5"/>
        <v>4</v>
      </c>
      <c r="N18" s="361"/>
      <c r="O18" s="361"/>
      <c r="P18" s="358"/>
      <c r="Q18" s="357"/>
      <c r="R18" s="358"/>
      <c r="S18" s="100"/>
      <c r="T18" s="252" t="str">
        <f t="shared" si="2"/>
        <v>+1</v>
      </c>
      <c r="U18" s="253">
        <f t="shared" si="6"/>
        <v>1</v>
      </c>
      <c r="V18" s="359"/>
      <c r="W18" s="356"/>
      <c r="X18" s="356"/>
      <c r="Y18" s="356"/>
      <c r="Z18" s="225" t="str">
        <f t="shared" si="3"/>
        <v>+4</v>
      </c>
      <c r="AA18" s="253">
        <f t="shared" si="7"/>
        <v>4</v>
      </c>
      <c r="AB18" s="431">
        <f>IF($A18="","",สรุปผลเทอม2!L18)</f>
        <v>26</v>
      </c>
      <c r="AC18" s="432"/>
    </row>
    <row r="19" spans="1:29">
      <c r="A19" s="227" t="str">
        <f>IF(รายชื่อสมาชิก!A18="","",รายชื่อสมาชิก!A18&amp; "  " )</f>
        <v xml:space="preserve">14  </v>
      </c>
      <c r="B19" s="359"/>
      <c r="C19" s="356"/>
      <c r="D19" s="356"/>
      <c r="E19" s="356"/>
      <c r="F19" s="222" t="str">
        <f t="shared" si="0"/>
        <v>+4</v>
      </c>
      <c r="G19" s="229">
        <f t="shared" si="4"/>
        <v>4</v>
      </c>
      <c r="H19" s="358"/>
      <c r="I19" s="356"/>
      <c r="J19" s="356"/>
      <c r="K19" s="356"/>
      <c r="L19" s="222" t="str">
        <f t="shared" si="1"/>
        <v>+4</v>
      </c>
      <c r="M19" s="229">
        <f t="shared" si="5"/>
        <v>4</v>
      </c>
      <c r="N19" s="361"/>
      <c r="O19" s="361"/>
      <c r="P19" s="358"/>
      <c r="Q19" s="357"/>
      <c r="R19" s="358"/>
      <c r="S19" s="100"/>
      <c r="T19" s="252" t="str">
        <f t="shared" si="2"/>
        <v>+1</v>
      </c>
      <c r="U19" s="253">
        <f t="shared" si="6"/>
        <v>1</v>
      </c>
      <c r="V19" s="359"/>
      <c r="W19" s="356"/>
      <c r="X19" s="356"/>
      <c r="Y19" s="356"/>
      <c r="Z19" s="225" t="str">
        <f t="shared" si="3"/>
        <v>+4</v>
      </c>
      <c r="AA19" s="253">
        <f t="shared" si="7"/>
        <v>4</v>
      </c>
      <c r="AB19" s="431">
        <f>IF($A19="","",สรุปผลเทอม2!L19)</f>
        <v>26</v>
      </c>
      <c r="AC19" s="432"/>
    </row>
    <row r="20" spans="1:29">
      <c r="A20" s="227" t="str">
        <f>IF(รายชื่อสมาชิก!A19="","",รายชื่อสมาชิก!A19&amp; "  " )</f>
        <v xml:space="preserve">15  </v>
      </c>
      <c r="B20" s="359"/>
      <c r="C20" s="356"/>
      <c r="D20" s="356"/>
      <c r="E20" s="356"/>
      <c r="F20" s="222" t="str">
        <f t="shared" si="0"/>
        <v>+4</v>
      </c>
      <c r="G20" s="229">
        <f t="shared" si="4"/>
        <v>4</v>
      </c>
      <c r="H20" s="358"/>
      <c r="I20" s="356"/>
      <c r="J20" s="356"/>
      <c r="K20" s="356"/>
      <c r="L20" s="222" t="str">
        <f t="shared" si="1"/>
        <v>+4</v>
      </c>
      <c r="M20" s="229">
        <f t="shared" si="5"/>
        <v>4</v>
      </c>
      <c r="N20" s="361"/>
      <c r="O20" s="361"/>
      <c r="P20" s="358"/>
      <c r="Q20" s="357"/>
      <c r="R20" s="358"/>
      <c r="S20" s="100"/>
      <c r="T20" s="252" t="str">
        <f t="shared" si="2"/>
        <v>+1</v>
      </c>
      <c r="U20" s="253">
        <f t="shared" si="6"/>
        <v>1</v>
      </c>
      <c r="V20" s="359"/>
      <c r="W20" s="356"/>
      <c r="X20" s="356"/>
      <c r="Y20" s="356"/>
      <c r="Z20" s="225" t="str">
        <f t="shared" si="3"/>
        <v>+4</v>
      </c>
      <c r="AA20" s="253">
        <f t="shared" si="7"/>
        <v>4</v>
      </c>
      <c r="AB20" s="431">
        <f>IF($A20="","",สรุปผลเทอม2!L20)</f>
        <v>26</v>
      </c>
      <c r="AC20" s="432"/>
    </row>
    <row r="21" spans="1:29">
      <c r="A21" s="227" t="str">
        <f>IF(รายชื่อสมาชิก!A20="","",รายชื่อสมาชิก!A20&amp; "  " )</f>
        <v xml:space="preserve">16  </v>
      </c>
      <c r="B21" s="359"/>
      <c r="C21" s="356"/>
      <c r="D21" s="356"/>
      <c r="E21" s="356"/>
      <c r="F21" s="222" t="str">
        <f t="shared" si="0"/>
        <v>+4</v>
      </c>
      <c r="G21" s="229">
        <f t="shared" si="4"/>
        <v>4</v>
      </c>
      <c r="H21" s="358"/>
      <c r="I21" s="356"/>
      <c r="J21" s="356"/>
      <c r="K21" s="356"/>
      <c r="L21" s="222" t="str">
        <f t="shared" si="1"/>
        <v>+4</v>
      </c>
      <c r="M21" s="229">
        <f t="shared" si="5"/>
        <v>4</v>
      </c>
      <c r="N21" s="361"/>
      <c r="O21" s="361"/>
      <c r="P21" s="358"/>
      <c r="Q21" s="357"/>
      <c r="R21" s="358"/>
      <c r="S21" s="100"/>
      <c r="T21" s="252" t="str">
        <f t="shared" si="2"/>
        <v>+1</v>
      </c>
      <c r="U21" s="253">
        <f t="shared" si="6"/>
        <v>1</v>
      </c>
      <c r="V21" s="359"/>
      <c r="W21" s="356"/>
      <c r="X21" s="356"/>
      <c r="Y21" s="356"/>
      <c r="Z21" s="225" t="str">
        <f t="shared" si="3"/>
        <v>+4</v>
      </c>
      <c r="AA21" s="253">
        <f t="shared" si="7"/>
        <v>4</v>
      </c>
      <c r="AB21" s="431">
        <f>IF($A21="","",สรุปผลเทอม2!L21)</f>
        <v>26</v>
      </c>
      <c r="AC21" s="432"/>
    </row>
    <row r="22" spans="1:29">
      <c r="A22" s="227" t="str">
        <f>IF(รายชื่อสมาชิก!A21="","",รายชื่อสมาชิก!A21&amp; "  " )</f>
        <v xml:space="preserve">17  </v>
      </c>
      <c r="B22" s="359"/>
      <c r="C22" s="356"/>
      <c r="D22" s="356"/>
      <c r="E22" s="356"/>
      <c r="F22" s="222" t="str">
        <f t="shared" si="0"/>
        <v>+4</v>
      </c>
      <c r="G22" s="229">
        <f t="shared" si="4"/>
        <v>4</v>
      </c>
      <c r="H22" s="358"/>
      <c r="I22" s="356"/>
      <c r="J22" s="356"/>
      <c r="K22" s="356"/>
      <c r="L22" s="222" t="str">
        <f t="shared" si="1"/>
        <v>+4</v>
      </c>
      <c r="M22" s="229">
        <f t="shared" si="5"/>
        <v>4</v>
      </c>
      <c r="N22" s="361"/>
      <c r="O22" s="361"/>
      <c r="P22" s="358"/>
      <c r="Q22" s="357"/>
      <c r="R22" s="358"/>
      <c r="S22" s="100"/>
      <c r="T22" s="252" t="str">
        <f t="shared" si="2"/>
        <v>+1</v>
      </c>
      <c r="U22" s="253">
        <f t="shared" si="6"/>
        <v>1</v>
      </c>
      <c r="V22" s="359"/>
      <c r="W22" s="356"/>
      <c r="X22" s="356"/>
      <c r="Y22" s="356"/>
      <c r="Z22" s="225" t="str">
        <f t="shared" si="3"/>
        <v>+4</v>
      </c>
      <c r="AA22" s="253">
        <f t="shared" si="7"/>
        <v>4</v>
      </c>
      <c r="AB22" s="431">
        <f>IF($A22="","",สรุปผลเทอม2!L22)</f>
        <v>26</v>
      </c>
      <c r="AC22" s="432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6"/>
      <c r="F23" s="222" t="str">
        <f t="shared" si="0"/>
        <v/>
      </c>
      <c r="G23" s="229" t="str">
        <f t="shared" si="4"/>
        <v/>
      </c>
      <c r="H23" s="358"/>
      <c r="I23" s="356"/>
      <c r="J23" s="356"/>
      <c r="K23" s="356"/>
      <c r="L23" s="222" t="str">
        <f t="shared" si="1"/>
        <v/>
      </c>
      <c r="M23" s="229" t="str">
        <f t="shared" si="5"/>
        <v/>
      </c>
      <c r="N23" s="361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431" t="str">
        <f>IF($A23="","",สรุปผลเทอม2!L23)</f>
        <v/>
      </c>
      <c r="AC23" s="432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6"/>
      <c r="F24" s="222" t="str">
        <f t="shared" si="0"/>
        <v/>
      </c>
      <c r="G24" s="229" t="str">
        <f t="shared" si="4"/>
        <v/>
      </c>
      <c r="H24" s="358"/>
      <c r="I24" s="356"/>
      <c r="J24" s="356"/>
      <c r="K24" s="356"/>
      <c r="L24" s="222" t="str">
        <f t="shared" si="1"/>
        <v/>
      </c>
      <c r="M24" s="229" t="str">
        <f t="shared" si="5"/>
        <v/>
      </c>
      <c r="N24" s="361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431" t="str">
        <f>IF($A24="","",สรุปผลเทอม2!L24)</f>
        <v/>
      </c>
      <c r="AC24" s="432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6"/>
      <c r="F25" s="222" t="str">
        <f t="shared" si="0"/>
        <v/>
      </c>
      <c r="G25" s="229" t="str">
        <f t="shared" si="4"/>
        <v/>
      </c>
      <c r="H25" s="358"/>
      <c r="I25" s="356"/>
      <c r="J25" s="356"/>
      <c r="K25" s="356"/>
      <c r="L25" s="222" t="str">
        <f t="shared" si="1"/>
        <v/>
      </c>
      <c r="M25" s="229" t="str">
        <f t="shared" si="5"/>
        <v/>
      </c>
      <c r="N25" s="361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431" t="str">
        <f>IF($A25="","",สรุปผลเทอม2!L25)</f>
        <v/>
      </c>
      <c r="AC25" s="432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6"/>
      <c r="F26" s="222" t="str">
        <f t="shared" si="0"/>
        <v/>
      </c>
      <c r="G26" s="229" t="str">
        <f t="shared" si="4"/>
        <v/>
      </c>
      <c r="H26" s="358"/>
      <c r="I26" s="356"/>
      <c r="J26" s="356"/>
      <c r="K26" s="356"/>
      <c r="L26" s="222" t="str">
        <f t="shared" si="1"/>
        <v/>
      </c>
      <c r="M26" s="229" t="str">
        <f t="shared" si="5"/>
        <v/>
      </c>
      <c r="N26" s="361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431" t="str">
        <f>IF($A26="","",สรุปผลเทอม2!L26)</f>
        <v/>
      </c>
      <c r="AC26" s="432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6"/>
      <c r="F27" s="222" t="str">
        <f t="shared" si="0"/>
        <v/>
      </c>
      <c r="G27" s="229" t="str">
        <f t="shared" si="4"/>
        <v/>
      </c>
      <c r="H27" s="358"/>
      <c r="I27" s="356"/>
      <c r="J27" s="356"/>
      <c r="K27" s="356"/>
      <c r="L27" s="222" t="str">
        <f t="shared" si="1"/>
        <v/>
      </c>
      <c r="M27" s="229" t="str">
        <f t="shared" si="5"/>
        <v/>
      </c>
      <c r="N27" s="361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431" t="str">
        <f>IF($A27="","",สรุปผลเทอม2!L27)</f>
        <v/>
      </c>
      <c r="AC27" s="432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2"/>
      <c r="F28" s="234" t="str">
        <f t="shared" si="0"/>
        <v/>
      </c>
      <c r="G28" s="233" t="str">
        <f t="shared" si="4"/>
        <v/>
      </c>
      <c r="H28" s="364"/>
      <c r="I28" s="362"/>
      <c r="J28" s="362"/>
      <c r="K28" s="362"/>
      <c r="L28" s="234" t="str">
        <f t="shared" si="1"/>
        <v/>
      </c>
      <c r="M28" s="233" t="str">
        <f t="shared" si="5"/>
        <v/>
      </c>
      <c r="N28" s="378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429" t="str">
        <f>IF($A28="","",สรุปผลเทอม2!L28)</f>
        <v/>
      </c>
      <c r="AC28" s="430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91"/>
      <c r="H1" s="437" t="str">
        <f>IF(ปก!E8="","",(ปก!I8))</f>
        <v/>
      </c>
      <c r="I1" s="437"/>
      <c r="J1" s="437"/>
      <c r="K1" s="437"/>
      <c r="L1" s="437"/>
      <c r="M1" s="437"/>
      <c r="N1" s="422" t="s">
        <v>497</v>
      </c>
      <c r="O1" s="422"/>
      <c r="P1" s="92">
        <v>2</v>
      </c>
    </row>
    <row r="2" spans="1:16" ht="21.6" thickBot="1">
      <c r="A2" s="427" t="s">
        <v>22</v>
      </c>
      <c r="B2" s="428"/>
      <c r="C2" s="423" t="str">
        <f>ปก!H10</f>
        <v>นางสาวสุชิน สาระบุตร</v>
      </c>
      <c r="D2" s="424"/>
      <c r="E2" s="424"/>
      <c r="F2" s="425"/>
      <c r="G2" s="423" t="str">
        <f>ปก!H11</f>
        <v>นายจารุบุตร บุณย์เพิ่ม</v>
      </c>
      <c r="H2" s="424"/>
      <c r="I2" s="424"/>
      <c r="J2" s="424"/>
      <c r="K2" s="424"/>
      <c r="L2" s="425"/>
      <c r="M2" s="423" t="str">
        <f>ปก!F9</f>
        <v>ชั้นประถมศึกษาปีที่ 5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เด็กหญิงชุติกาญจน์ เสาวดา  </v>
      </c>
      <c r="C6" s="384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เด็กหญิงกันยรัตน์ ปิ่นสุก  </v>
      </c>
      <c r="C7" s="382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เด็กหญิงกัลยา พุฒซ้อน  </v>
      </c>
      <c r="C8" s="382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382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เด็กหญิงธิดารัตน์ คชบาง  </v>
      </c>
      <c r="C10" s="382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เด็กชายกฤติน แก้วมีรักษ์  </v>
      </c>
      <c r="C11" s="382"/>
      <c r="D11" s="85">
        <f>'คุณลักษณะ(ข้อ1-4)เทอม2'!I11</f>
        <v>-2</v>
      </c>
      <c r="E11" s="85">
        <f>'คุณลักษณะ(ข้อ1-4)เทอม2'!O11</f>
        <v>4</v>
      </c>
      <c r="F11" s="85">
        <f>'คุณลักษณะ(ข้อ1-4)เทอม2'!T11</f>
        <v>7</v>
      </c>
      <c r="G11" s="85">
        <f>'คุณลักษณะ(ข้อ1-4)เทอม2'!AD11</f>
        <v>4</v>
      </c>
      <c r="H11" s="85">
        <f>'คุณลักษณะ(ข้อ5-8)เทอม2'!G11</f>
        <v>4</v>
      </c>
      <c r="I11" s="85">
        <f>'คุณลักษณะ(ข้อ5-8)เทอม2'!M11</f>
        <v>4</v>
      </c>
      <c r="J11" s="85">
        <f>'คุณลักษณะ(ข้อ5-8)เทอม2'!U11</f>
        <v>1</v>
      </c>
      <c r="K11" s="90">
        <f>'คุณลักษณะ(ข้อ5-8)เทอม2'!AA11</f>
        <v>4</v>
      </c>
      <c r="L11" s="159">
        <f t="shared" si="0"/>
        <v>26</v>
      </c>
      <c r="M11" s="166" t="str">
        <f t="shared" si="1"/>
        <v xml:space="preserve"> </v>
      </c>
      <c r="N11" s="166" t="str">
        <f t="shared" si="2"/>
        <v xml:space="preserve"> </v>
      </c>
      <c r="O11" s="166" t="str">
        <f t="shared" si="3"/>
        <v xml:space="preserve"> </v>
      </c>
      <c r="P11" s="163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เด็กหญิงกมลชนก จิตรโคตร  </v>
      </c>
      <c r="C12" s="382"/>
      <c r="D12" s="85">
        <f>'คุณลักษณะ(ข้อ1-4)เทอม2'!I12</f>
        <v>-2</v>
      </c>
      <c r="E12" s="85">
        <f>'คุณลักษณะ(ข้อ1-4)เทอม2'!O12</f>
        <v>4</v>
      </c>
      <c r="F12" s="85">
        <f>'คุณลักษณะ(ข้อ1-4)เทอม2'!T12</f>
        <v>7</v>
      </c>
      <c r="G12" s="85">
        <f>'คุณลักษณะ(ข้อ1-4)เทอม2'!AD12</f>
        <v>4</v>
      </c>
      <c r="H12" s="85">
        <f>'คุณลักษณะ(ข้อ5-8)เทอม2'!G12</f>
        <v>4</v>
      </c>
      <c r="I12" s="85">
        <f>'คุณลักษณะ(ข้อ5-8)เทอม2'!M12</f>
        <v>4</v>
      </c>
      <c r="J12" s="85">
        <f>'คุณลักษณะ(ข้อ5-8)เทอม2'!U12</f>
        <v>1</v>
      </c>
      <c r="K12" s="90">
        <f>'คุณลักษณะ(ข้อ5-8)เทอม2'!AA12</f>
        <v>4</v>
      </c>
      <c r="L12" s="159">
        <f t="shared" si="0"/>
        <v>26</v>
      </c>
      <c r="M12" s="166" t="str">
        <f t="shared" si="1"/>
        <v xml:space="preserve"> </v>
      </c>
      <c r="N12" s="166" t="str">
        <f t="shared" si="2"/>
        <v xml:space="preserve"> </v>
      </c>
      <c r="O12" s="166" t="str">
        <f t="shared" si="3"/>
        <v xml:space="preserve"> </v>
      </c>
      <c r="P12" s="163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เด็กหญิงพรรณราย  เนตรสว่าง  </v>
      </c>
      <c r="C13" s="382"/>
      <c r="D13" s="85">
        <f>'คุณลักษณะ(ข้อ1-4)เทอม2'!I13</f>
        <v>-2</v>
      </c>
      <c r="E13" s="85">
        <f>'คุณลักษณะ(ข้อ1-4)เทอม2'!O13</f>
        <v>4</v>
      </c>
      <c r="F13" s="85">
        <f>'คุณลักษณะ(ข้อ1-4)เทอม2'!T13</f>
        <v>7</v>
      </c>
      <c r="G13" s="85">
        <f>'คุณลักษณะ(ข้อ1-4)เทอม2'!AD13</f>
        <v>4</v>
      </c>
      <c r="H13" s="85">
        <f>'คุณลักษณะ(ข้อ5-8)เทอม2'!G13</f>
        <v>4</v>
      </c>
      <c r="I13" s="85">
        <f>'คุณลักษณะ(ข้อ5-8)เทอม2'!M13</f>
        <v>4</v>
      </c>
      <c r="J13" s="85">
        <f>'คุณลักษณะ(ข้อ5-8)เทอม2'!U13</f>
        <v>1</v>
      </c>
      <c r="K13" s="90">
        <f>'คุณลักษณะ(ข้อ5-8)เทอม2'!AA13</f>
        <v>4</v>
      </c>
      <c r="L13" s="159">
        <f t="shared" si="0"/>
        <v>26</v>
      </c>
      <c r="M13" s="166" t="str">
        <f t="shared" si="1"/>
        <v xml:space="preserve"> </v>
      </c>
      <c r="N13" s="166" t="str">
        <f t="shared" si="2"/>
        <v xml:space="preserve"> </v>
      </c>
      <c r="O13" s="166" t="str">
        <f t="shared" si="3"/>
        <v xml:space="preserve"> </v>
      </c>
      <c r="P13" s="163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เด็กชายกฤษกร์  ศรีมงคล  </v>
      </c>
      <c r="C14" s="382"/>
      <c r="D14" s="85">
        <f>'คุณลักษณะ(ข้อ1-4)เทอม2'!I14</f>
        <v>-2</v>
      </c>
      <c r="E14" s="85">
        <f>'คุณลักษณะ(ข้อ1-4)เทอม2'!O14</f>
        <v>4</v>
      </c>
      <c r="F14" s="85">
        <f>'คุณลักษณะ(ข้อ1-4)เทอม2'!T14</f>
        <v>7</v>
      </c>
      <c r="G14" s="85">
        <f>'คุณลักษณะ(ข้อ1-4)เทอม2'!AD14</f>
        <v>4</v>
      </c>
      <c r="H14" s="85">
        <f>'คุณลักษณะ(ข้อ5-8)เทอม2'!G14</f>
        <v>4</v>
      </c>
      <c r="I14" s="85">
        <f>'คุณลักษณะ(ข้อ5-8)เทอม2'!M14</f>
        <v>4</v>
      </c>
      <c r="J14" s="85">
        <f>'คุณลักษณะ(ข้อ5-8)เทอม2'!U14</f>
        <v>1</v>
      </c>
      <c r="K14" s="90">
        <f>'คุณลักษณะ(ข้อ5-8)เทอม2'!AA14</f>
        <v>4</v>
      </c>
      <c r="L14" s="159">
        <f t="shared" si="0"/>
        <v>26</v>
      </c>
      <c r="M14" s="166" t="str">
        <f t="shared" si="1"/>
        <v xml:space="preserve"> </v>
      </c>
      <c r="N14" s="166" t="str">
        <f t="shared" si="2"/>
        <v xml:space="preserve"> </v>
      </c>
      <c r="O14" s="166" t="str">
        <f t="shared" si="3"/>
        <v xml:space="preserve"> </v>
      </c>
      <c r="P14" s="163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เด็กชายอนันต์ ชักนำ  </v>
      </c>
      <c r="C15" s="382"/>
      <c r="D15" s="85">
        <f>'คุณลักษณะ(ข้อ1-4)เทอม2'!I15</f>
        <v>-2</v>
      </c>
      <c r="E15" s="85">
        <f>'คุณลักษณะ(ข้อ1-4)เทอม2'!O15</f>
        <v>4</v>
      </c>
      <c r="F15" s="85">
        <f>'คุณลักษณะ(ข้อ1-4)เทอม2'!T15</f>
        <v>7</v>
      </c>
      <c r="G15" s="85">
        <f>'คุณลักษณะ(ข้อ1-4)เทอม2'!AD15</f>
        <v>4</v>
      </c>
      <c r="H15" s="85">
        <f>'คุณลักษณะ(ข้อ5-8)เทอม2'!G15</f>
        <v>4</v>
      </c>
      <c r="I15" s="85">
        <f>'คุณลักษณะ(ข้อ5-8)เทอม2'!M15</f>
        <v>4</v>
      </c>
      <c r="J15" s="85">
        <f>'คุณลักษณะ(ข้อ5-8)เทอม2'!U15</f>
        <v>1</v>
      </c>
      <c r="K15" s="90">
        <f>'คุณลักษณะ(ข้อ5-8)เทอม2'!AA15</f>
        <v>4</v>
      </c>
      <c r="L15" s="159">
        <f t="shared" si="0"/>
        <v>26</v>
      </c>
      <c r="M15" s="166" t="str">
        <f t="shared" si="1"/>
        <v xml:space="preserve"> </v>
      </c>
      <c r="N15" s="166" t="str">
        <f t="shared" si="2"/>
        <v xml:space="preserve"> </v>
      </c>
      <c r="O15" s="166" t="str">
        <f t="shared" si="3"/>
        <v xml:space="preserve"> </v>
      </c>
      <c r="P15" s="163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เด็กชายสหรัฐ วิลานันท์  </v>
      </c>
      <c r="C16" s="382"/>
      <c r="D16" s="85">
        <f>'คุณลักษณะ(ข้อ1-4)เทอม2'!I16</f>
        <v>-2</v>
      </c>
      <c r="E16" s="85">
        <f>'คุณลักษณะ(ข้อ1-4)เทอม2'!O16</f>
        <v>4</v>
      </c>
      <c r="F16" s="85">
        <f>'คุณลักษณะ(ข้อ1-4)เทอม2'!T16</f>
        <v>7</v>
      </c>
      <c r="G16" s="85">
        <f>'คุณลักษณะ(ข้อ1-4)เทอม2'!AD16</f>
        <v>4</v>
      </c>
      <c r="H16" s="85">
        <f>'คุณลักษณะ(ข้อ5-8)เทอม2'!G16</f>
        <v>4</v>
      </c>
      <c r="I16" s="85">
        <f>'คุณลักษณะ(ข้อ5-8)เทอม2'!M16</f>
        <v>4</v>
      </c>
      <c r="J16" s="85">
        <f>'คุณลักษณะ(ข้อ5-8)เทอม2'!U16</f>
        <v>1</v>
      </c>
      <c r="K16" s="90">
        <f>'คุณลักษณะ(ข้อ5-8)เทอม2'!AA16</f>
        <v>4</v>
      </c>
      <c r="L16" s="159">
        <f t="shared" si="0"/>
        <v>26</v>
      </c>
      <c r="M16" s="166" t="str">
        <f t="shared" si="1"/>
        <v xml:space="preserve"> </v>
      </c>
      <c r="N16" s="166" t="str">
        <f t="shared" si="2"/>
        <v xml:space="preserve"> </v>
      </c>
      <c r="O16" s="166" t="str">
        <f t="shared" si="3"/>
        <v xml:space="preserve"> </v>
      </c>
      <c r="P16" s="163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เด็กชายวัชรพงศ์ บุญยืน  </v>
      </c>
      <c r="C17" s="382"/>
      <c r="D17" s="85">
        <f>'คุณลักษณะ(ข้อ1-4)เทอม2'!I17</f>
        <v>-2</v>
      </c>
      <c r="E17" s="85">
        <f>'คุณลักษณะ(ข้อ1-4)เทอม2'!O17</f>
        <v>4</v>
      </c>
      <c r="F17" s="85">
        <f>'คุณลักษณะ(ข้อ1-4)เทอม2'!T17</f>
        <v>7</v>
      </c>
      <c r="G17" s="85">
        <f>'คุณลักษณะ(ข้อ1-4)เทอม2'!AD17</f>
        <v>4</v>
      </c>
      <c r="H17" s="85">
        <f>'คุณลักษณะ(ข้อ5-8)เทอม2'!G17</f>
        <v>4</v>
      </c>
      <c r="I17" s="85">
        <f>'คุณลักษณะ(ข้อ5-8)เทอม2'!M17</f>
        <v>4</v>
      </c>
      <c r="J17" s="85">
        <f>'คุณลักษณะ(ข้อ5-8)เทอม2'!U17</f>
        <v>1</v>
      </c>
      <c r="K17" s="90">
        <f>'คุณลักษณะ(ข้อ5-8)เทอม2'!AA17</f>
        <v>4</v>
      </c>
      <c r="L17" s="159">
        <f t="shared" si="0"/>
        <v>26</v>
      </c>
      <c r="M17" s="166" t="str">
        <f t="shared" si="1"/>
        <v xml:space="preserve"> </v>
      </c>
      <c r="N17" s="166" t="str">
        <f t="shared" si="2"/>
        <v xml:space="preserve"> </v>
      </c>
      <c r="O17" s="166" t="str">
        <f t="shared" si="3"/>
        <v xml:space="preserve"> </v>
      </c>
      <c r="P17" s="163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เด็กชายพีระวัฒน์ ดีวันชัย  </v>
      </c>
      <c r="C18" s="382"/>
      <c r="D18" s="85">
        <f>'คุณลักษณะ(ข้อ1-4)เทอม2'!I18</f>
        <v>-2</v>
      </c>
      <c r="E18" s="85">
        <f>'คุณลักษณะ(ข้อ1-4)เทอม2'!O18</f>
        <v>4</v>
      </c>
      <c r="F18" s="85">
        <f>'คุณลักษณะ(ข้อ1-4)เทอม2'!T18</f>
        <v>7</v>
      </c>
      <c r="G18" s="85">
        <f>'คุณลักษณะ(ข้อ1-4)เทอม2'!AD18</f>
        <v>4</v>
      </c>
      <c r="H18" s="85">
        <f>'คุณลักษณะ(ข้อ5-8)เทอม2'!G18</f>
        <v>4</v>
      </c>
      <c r="I18" s="85">
        <f>'คุณลักษณะ(ข้อ5-8)เทอม2'!M18</f>
        <v>4</v>
      </c>
      <c r="J18" s="85">
        <f>'คุณลักษณะ(ข้อ5-8)เทอม2'!U18</f>
        <v>1</v>
      </c>
      <c r="K18" s="90">
        <f>'คุณลักษณะ(ข้อ5-8)เทอม2'!AA18</f>
        <v>4</v>
      </c>
      <c r="L18" s="159">
        <f t="shared" si="0"/>
        <v>26</v>
      </c>
      <c r="M18" s="166" t="str">
        <f t="shared" si="1"/>
        <v xml:space="preserve"> </v>
      </c>
      <c r="N18" s="166" t="str">
        <f t="shared" si="2"/>
        <v xml:space="preserve"> </v>
      </c>
      <c r="O18" s="166" t="str">
        <f t="shared" si="3"/>
        <v xml:space="preserve"> </v>
      </c>
      <c r="P18" s="163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เด็กชายธันวา ทองศรี  </v>
      </c>
      <c r="C19" s="382"/>
      <c r="D19" s="85">
        <f>'คุณลักษณะ(ข้อ1-4)เทอม2'!I19</f>
        <v>-2</v>
      </c>
      <c r="E19" s="85">
        <f>'คุณลักษณะ(ข้อ1-4)เทอม2'!O19</f>
        <v>4</v>
      </c>
      <c r="F19" s="85">
        <f>'คุณลักษณะ(ข้อ1-4)เทอม2'!T19</f>
        <v>7</v>
      </c>
      <c r="G19" s="85">
        <f>'คุณลักษณะ(ข้อ1-4)เทอม2'!AD19</f>
        <v>4</v>
      </c>
      <c r="H19" s="85">
        <f>'คุณลักษณะ(ข้อ5-8)เทอม2'!G19</f>
        <v>4</v>
      </c>
      <c r="I19" s="85">
        <f>'คุณลักษณะ(ข้อ5-8)เทอม2'!M19</f>
        <v>4</v>
      </c>
      <c r="J19" s="85">
        <f>'คุณลักษณะ(ข้อ5-8)เทอม2'!U19</f>
        <v>1</v>
      </c>
      <c r="K19" s="90">
        <f>'คุณลักษณะ(ข้อ5-8)เทอม2'!AA19</f>
        <v>4</v>
      </c>
      <c r="L19" s="159">
        <f t="shared" si="0"/>
        <v>26</v>
      </c>
      <c r="M19" s="166" t="str">
        <f t="shared" si="1"/>
        <v xml:space="preserve"> </v>
      </c>
      <c r="N19" s="166" t="str">
        <f t="shared" si="2"/>
        <v xml:space="preserve"> </v>
      </c>
      <c r="O19" s="166" t="str">
        <f t="shared" si="3"/>
        <v xml:space="preserve"> </v>
      </c>
      <c r="P19" s="163" t="str">
        <f t="shared" si="4"/>
        <v>√</v>
      </c>
    </row>
    <row r="20" spans="1:16">
      <c r="A20" s="75" t="str">
        <f>IF(รายชื่อสมาชิก!A19="","",รายชื่อสมาชิก!A19&amp; "  " )</f>
        <v xml:space="preserve">15  </v>
      </c>
      <c r="B20" s="381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382"/>
      <c r="D20" s="85">
        <f>'คุณลักษณะ(ข้อ1-4)เทอม2'!I20</f>
        <v>-2</v>
      </c>
      <c r="E20" s="85">
        <f>'คุณลักษณะ(ข้อ1-4)เทอม2'!O20</f>
        <v>4</v>
      </c>
      <c r="F20" s="85">
        <f>'คุณลักษณะ(ข้อ1-4)เทอม2'!T20</f>
        <v>7</v>
      </c>
      <c r="G20" s="85">
        <f>'คุณลักษณะ(ข้อ1-4)เทอม2'!AD20</f>
        <v>4</v>
      </c>
      <c r="H20" s="85">
        <f>'คุณลักษณะ(ข้อ5-8)เทอม2'!G20</f>
        <v>4</v>
      </c>
      <c r="I20" s="85">
        <f>'คุณลักษณะ(ข้อ5-8)เทอม2'!M20</f>
        <v>4</v>
      </c>
      <c r="J20" s="85">
        <f>'คุณลักษณะ(ข้อ5-8)เทอม2'!U20</f>
        <v>1</v>
      </c>
      <c r="K20" s="90">
        <f>'คุณลักษณะ(ข้อ5-8)เทอม2'!AA20</f>
        <v>4</v>
      </c>
      <c r="L20" s="159">
        <f t="shared" si="0"/>
        <v>26</v>
      </c>
      <c r="M20" s="166" t="str">
        <f t="shared" si="1"/>
        <v xml:space="preserve"> </v>
      </c>
      <c r="N20" s="166" t="str">
        <f t="shared" si="2"/>
        <v xml:space="preserve"> </v>
      </c>
      <c r="O20" s="166" t="str">
        <f t="shared" si="3"/>
        <v xml:space="preserve"> </v>
      </c>
      <c r="P20" s="163" t="str">
        <f t="shared" si="4"/>
        <v>√</v>
      </c>
    </row>
    <row r="21" spans="1:16">
      <c r="A21" s="75" t="str">
        <f>IF(รายชื่อสมาชิก!A20="","",รายชื่อสมาชิก!A20&amp; "  " )</f>
        <v xml:space="preserve">16  </v>
      </c>
      <c r="B21" s="381" t="str">
        <f>IF(รายชื่อสมาชิก!D20="","",รายชื่อสมาชิก!D20&amp; "  " )</f>
        <v xml:space="preserve">เด็กชายวงศธร เขจรนารถ  </v>
      </c>
      <c r="C21" s="382"/>
      <c r="D21" s="85">
        <f>'คุณลักษณะ(ข้อ1-4)เทอม2'!I21</f>
        <v>-2</v>
      </c>
      <c r="E21" s="85">
        <f>'คุณลักษณะ(ข้อ1-4)เทอม2'!O21</f>
        <v>4</v>
      </c>
      <c r="F21" s="85">
        <f>'คุณลักษณะ(ข้อ1-4)เทอม2'!T21</f>
        <v>7</v>
      </c>
      <c r="G21" s="85">
        <f>'คุณลักษณะ(ข้อ1-4)เทอม2'!AD21</f>
        <v>4</v>
      </c>
      <c r="H21" s="85">
        <f>'คุณลักษณะ(ข้อ5-8)เทอม2'!G21</f>
        <v>4</v>
      </c>
      <c r="I21" s="85">
        <f>'คุณลักษณะ(ข้อ5-8)เทอม2'!M21</f>
        <v>4</v>
      </c>
      <c r="J21" s="85">
        <f>'คุณลักษณะ(ข้อ5-8)เทอม2'!U21</f>
        <v>1</v>
      </c>
      <c r="K21" s="90">
        <f>'คุณลักษณะ(ข้อ5-8)เทอม2'!AA21</f>
        <v>4</v>
      </c>
      <c r="L21" s="159">
        <f t="shared" si="0"/>
        <v>26</v>
      </c>
      <c r="M21" s="166" t="str">
        <f t="shared" si="1"/>
        <v xml:space="preserve"> </v>
      </c>
      <c r="N21" s="166" t="str">
        <f t="shared" si="2"/>
        <v xml:space="preserve"> </v>
      </c>
      <c r="O21" s="166" t="str">
        <f t="shared" si="3"/>
        <v xml:space="preserve"> </v>
      </c>
      <c r="P21" s="163" t="str">
        <f t="shared" si="4"/>
        <v>√</v>
      </c>
    </row>
    <row r="22" spans="1:16">
      <c r="A22" s="75" t="str">
        <f>IF(รายชื่อสมาชิก!A21="","",รายชื่อสมาชิก!A21&amp; "  " )</f>
        <v xml:space="preserve">17  </v>
      </c>
      <c r="B22" s="381" t="str">
        <f>IF(รายชื่อสมาชิก!D21="","",รายชื่อสมาชิก!D21&amp; "  " )</f>
        <v xml:space="preserve">เด็กชายธีรศักดิ์ สมเผ่า  </v>
      </c>
      <c r="C22" s="382"/>
      <c r="D22" s="85">
        <f>'คุณลักษณะ(ข้อ1-4)เทอม2'!I22</f>
        <v>-2</v>
      </c>
      <c r="E22" s="85">
        <f>'คุณลักษณะ(ข้อ1-4)เทอม2'!O22</f>
        <v>4</v>
      </c>
      <c r="F22" s="85">
        <f>'คุณลักษณะ(ข้อ1-4)เทอม2'!T22</f>
        <v>7</v>
      </c>
      <c r="G22" s="85">
        <f>'คุณลักษณะ(ข้อ1-4)เทอม2'!AD22</f>
        <v>4</v>
      </c>
      <c r="H22" s="85">
        <f>'คุณลักษณะ(ข้อ5-8)เทอม2'!G22</f>
        <v>4</v>
      </c>
      <c r="I22" s="85">
        <f>'คุณลักษณะ(ข้อ5-8)เทอม2'!M22</f>
        <v>4</v>
      </c>
      <c r="J22" s="85">
        <f>'คุณลักษณะ(ข้อ5-8)เทอม2'!U22</f>
        <v>1</v>
      </c>
      <c r="K22" s="90">
        <f>'คุณลักษณะ(ข้อ5-8)เทอม2'!AA22</f>
        <v>4</v>
      </c>
      <c r="L22" s="159">
        <f t="shared" si="0"/>
        <v>26</v>
      </c>
      <c r="M22" s="166" t="str">
        <f t="shared" si="1"/>
        <v xml:space="preserve"> </v>
      </c>
      <c r="N22" s="166" t="str">
        <f t="shared" si="2"/>
        <v xml:space="preserve"> </v>
      </c>
      <c r="O22" s="166" t="str">
        <f t="shared" si="3"/>
        <v xml:space="preserve"> </v>
      </c>
      <c r="P22" s="163" t="str">
        <f t="shared" si="4"/>
        <v>√</v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17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12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632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46.470588235294116</v>
      </c>
      <c r="M31" s="394"/>
      <c r="N31" s="394"/>
      <c r="O31" s="394"/>
      <c r="P31" s="396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A1:F1"/>
    <mergeCell ref="H1:M1"/>
    <mergeCell ref="N1:O1"/>
    <mergeCell ref="A2:B2"/>
    <mergeCell ref="C2:F2"/>
    <mergeCell ref="G2:L2"/>
    <mergeCell ref="M2:P2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2025-10-03T03:37:27Z</dcterms:modified>
</cp:coreProperties>
</file>