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คุณลักษณะอันพึงประสงค์\"/>
    </mc:Choice>
  </mc:AlternateContent>
  <xr:revisionPtr revIDLastSave="0" documentId="13_ncr:1_{C5856544-2555-413D-B269-E73BA53F6D45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คุณลักษณะ(ข้อ1-4)" sheetId="30" r:id="rId4"/>
    <sheet name="คุณลักษณะ(ข้อ5-8)" sheetId="36" r:id="rId5"/>
    <sheet name="สรุปผลเทอม1" sheetId="34" r:id="rId6"/>
    <sheet name="คุณลักษณะ(ข้อ1-4)เทอม2" sheetId="37" r:id="rId7"/>
    <sheet name="คุณลักษณะ(ข้อ5-8)เทอม2" sheetId="38" r:id="rId8"/>
    <sheet name="สรุปผลเทอม2" sheetId="39" r:id="rId9"/>
    <sheet name="สรุปผลรวม1" sheetId="40" r:id="rId10"/>
    <sheet name="สรุปผลรวม2" sheetId="41" r:id="rId11"/>
  </sheets>
  <externalReferences>
    <externalReference r:id="rId12"/>
  </externalReferences>
  <definedNames>
    <definedName name="ssstudent2" localSheetId="8">#REF!</definedName>
    <definedName name="ssstudent2" localSheetId="9">#REF!</definedName>
    <definedName name="ssstudent2">#REF!</definedName>
    <definedName name="sstudent2" localSheetId="8">INDEX(StudentPicture2,MATCH(#REF!,studentNo2,0))</definedName>
    <definedName name="sstudent2" localSheetId="9">INDEX(สรุปผลรวม1!StudentPicture2,MATCH(#REF!,สรุปผลรวม1!studentNo2,0))</definedName>
    <definedName name="sstudent2">INDEX(StudentPicture,MATCH(#REF!,StudentNo,0))</definedName>
    <definedName name="sstudent3">#REF!</definedName>
    <definedName name="sstudent33">INDEX(StudentPicture3,MATCH(#REF!,StudentNo3,0))</definedName>
    <definedName name="student2" localSheetId="8">#REF!</definedName>
    <definedName name="student2" localSheetId="9">#REF!</definedName>
    <definedName name="student2">#REF!</definedName>
    <definedName name="student3">#REF!</definedName>
    <definedName name="StudentNo" localSheetId="6">#REF!</definedName>
    <definedName name="StudentNo" localSheetId="4">#REF!</definedName>
    <definedName name="StudentNo" localSheetId="7">#REF!</definedName>
    <definedName name="StudentNo" localSheetId="5">#REF!</definedName>
    <definedName name="StudentNo" localSheetId="8">#REF!</definedName>
    <definedName name="StudentNo" localSheetId="9">#REF!</definedName>
    <definedName name="StudentNo">#REF!</definedName>
    <definedName name="studentNo2" localSheetId="9">#REF!</definedName>
    <definedName name="studentNo2">#REF!</definedName>
    <definedName name="StudentNo3">#REF!</definedName>
    <definedName name="StudentPicture" localSheetId="6">#REF!</definedName>
    <definedName name="StudentPicture" localSheetId="4">#REF!</definedName>
    <definedName name="StudentPicture" localSheetId="7">#REF!</definedName>
    <definedName name="StudentPicture" localSheetId="5">#REF!</definedName>
    <definedName name="StudentPicture" localSheetId="8">#REF!</definedName>
    <definedName name="StudentPicture" localSheetId="9">#REF!</definedName>
    <definedName name="StudentPicture">#REF!</definedName>
    <definedName name="StudentPicture2" localSheetId="9">#REF!</definedName>
    <definedName name="StudentPicture2">#REF!</definedName>
    <definedName name="StudentPicture3">#REF!</definedName>
    <definedName name="students" localSheetId="6">#REF!</definedName>
    <definedName name="students" localSheetId="4">#REF!</definedName>
    <definedName name="students" localSheetId="7">#REF!</definedName>
    <definedName name="students" localSheetId="8">#REF!</definedName>
    <definedName name="students" localSheetId="9">#REF!</definedName>
    <definedName name="students">#REF!</definedName>
    <definedName name="students3">#REF!</definedName>
    <definedName name="StuPic" localSheetId="6">INDEX('คุณลักษณะ(ข้อ1-4)เทอม2'!StudentPicture,MATCH(#REF!,'คุณลักษณะ(ข้อ1-4)เทอม2'!StudentNo,0))</definedName>
    <definedName name="StuPic" localSheetId="4">INDEX('คุณลักษณะ(ข้อ5-8)'!StudentPicture,MATCH(#REF!,'คุณลักษณะ(ข้อ5-8)'!StudentNo,0))</definedName>
    <definedName name="StuPic" localSheetId="7">INDEX('คุณลักษณะ(ข้อ5-8)เทอม2'!StudentPicture,MATCH(#REF!,'คุณลักษณะ(ข้อ5-8)เทอม2'!StudentNo,0))</definedName>
    <definedName name="StuPic" localSheetId="5">INDEX(สรุปผลเทอม1!StudentPicture,MATCH(#REF!,สรุปผลเทอม1!StudentNo,0))</definedName>
    <definedName name="StuPic" localSheetId="8">INDEX(สรุปผลเทอม2!StudentPicture,MATCH(#REF!,สรุปผลเทอม2!StudentNo,0))</definedName>
    <definedName name="StuPic" localSheetId="9">INDEX(สรุปผลรวม1!StudentPicture,MATCH(#REF!,สรุปผลรวม1!StudentNo,0))</definedName>
    <definedName name="StuPic">INDEX(StudentPicture,MATCH(#REF!,StudentNo,0))</definedName>
    <definedName name="stuPic2" localSheetId="9">INDEX(สรุปผลรวม1!StudentPicture2,MATCH(#REF!,สรุปผลรวม1!studentNo2,0))</definedName>
    <definedName name="stuPic2">INDEX(StudentPicture2,MATCH(#REF!,studentNo2,0))</definedName>
    <definedName name="StuPic3">INDEX(StudentPicture3,MATCH(#REF!,StudentNo3,0))</definedName>
    <definedName name="summ" localSheetId="6">INDEX('คุณลักษณะ(ข้อ1-4)เทอม2'!StudentPicture,MATCH(#REF!,'คุณลักษณะ(ข้อ1-4)เทอม2'!StudentNo,0))</definedName>
    <definedName name="summ" localSheetId="4">INDEX('คุณลักษณะ(ข้อ5-8)'!StudentPicture,MATCH(#REF!,'คุณลักษณะ(ข้อ5-8)'!StudentNo,0))</definedName>
    <definedName name="summ" localSheetId="7">INDEX('คุณลักษณะ(ข้อ5-8)เทอม2'!StudentPicture,MATCH(#REF!,'คุณลักษณะ(ข้อ5-8)เทอม2'!StudentNo,0))</definedName>
    <definedName name="summ" localSheetId="5">INDEX(StudentPicture,MATCH(#REF!,สรุปผลรวม,0))</definedName>
    <definedName name="summ" localSheetId="8">INDEX(StudentPicture2,MATCH(#REF!,สรุปผลเทอม2!สรุปผลรวม,0))</definedName>
    <definedName name="summ" localSheetId="9">INDEX(สรุปผลรวม1!StudentPicture2,MATCH(#REF!,สรุปผลรวม1!สรุปผลรวม,0))</definedName>
    <definedName name="summ">INDEX(StudentPicture,MATCH(#REF!,StudentNo,0))</definedName>
    <definedName name="summ2" localSheetId="9">INDEX(สรุปผลรวม1!StudentPicture2,MATCH(#REF!,สรุปผลรวม1!studentNo2,0))</definedName>
    <definedName name="summ2">INDEX(StudentPicture2,MATCH(#REF!,studentNo2,0))</definedName>
    <definedName name="summ3">INDEX(StudentPicture3,MATCH(#REF!,StudentNo3,0))</definedName>
    <definedName name="tests">[1]การตัดสิน!$A$35:$A$36</definedName>
    <definedName name="สรุปผล" localSheetId="6">INDEX('คุณลักษณะ(ข้อ1-4)เทอม2'!StudentPicture,MATCH(#REF!,'คุณลักษณะ(ข้อ1-4)เทอม2'!StudentNo,0))</definedName>
    <definedName name="สรุปผล" localSheetId="4">INDEX('คุณลักษณะ(ข้อ5-8)'!StudentPicture,MATCH(#REF!,'คุณลักษณะ(ข้อ5-8)'!StudentNo,0))</definedName>
    <definedName name="สรุปผล" localSheetId="7">INDEX('คุณลักษณะ(ข้อ5-8)เทอม2'!StudentPicture,MATCH(#REF!,'คุณลักษณะ(ข้อ5-8)เทอม2'!StudentNo,0))</definedName>
    <definedName name="สรุปผล" localSheetId="5">INDEX(StudentPicture,MATCH(#REF!,สรุปผลรวม,0))</definedName>
    <definedName name="สรุปผล" localSheetId="8">INDEX(StudentPicture2,MATCH(#REF!,สรุปผลเทอม2!สรุปผลรวม,0))</definedName>
    <definedName name="สรุปผล" localSheetId="9">INDEX(สรุปผลรวม1!StudentPicture2,MATCH(#REF!,สรุปผลรวม1!สรุปผลรวม,0))</definedName>
    <definedName name="สรุปผล">INDEX(StudentPicture,MATCH(#REF!,StudentNo,0))</definedName>
    <definedName name="สรุปผล2" localSheetId="9">INDEX(สรุปผลรวม1!StudentPicture2,MATCH(#REF!,สรุปผลรวม1!studentNo2,0))</definedName>
    <definedName name="สรุปผล2">INDEX(StudentPicture2,MATCH(#REF!,studentNo2,0))</definedName>
    <definedName name="สรุปผล3">INDEX(StudentPicture3,MATCH(#REF!,StudentNo3,0))</definedName>
    <definedName name="สรุปผลการประเมิน" localSheetId="6">INDEX('คุณลักษณะ(ข้อ1-4)เทอม2'!StudentPicture,MATCH(#REF!,'คุณลักษณะ(ข้อ1-4)เทอม2'!สรุปผลรวม,0))</definedName>
    <definedName name="สรุปผลการประเมิน" localSheetId="4">INDEX('คุณลักษณะ(ข้อ5-8)'!StudentPicture,MATCH(#REF!,'คุณลักษณะ(ข้อ5-8)'!สรุปผลรวม,0))</definedName>
    <definedName name="สรุปผลการประเมิน" localSheetId="7">INDEX('คุณลักษณะ(ข้อ5-8)เทอม2'!StudentPicture,MATCH(#REF!,'คุณลักษณะ(ข้อ5-8)เทอม2'!สรุปผลรวม,0))</definedName>
    <definedName name="สรุปผลการประเมิน" localSheetId="8">INDEX(StudentPicture2,MATCH(#REF!,สรุปผลเทอม2!สรุปผลรวม,0))</definedName>
    <definedName name="สรุปผลการประเมิน" localSheetId="9">INDEX(สรุปผลรวม1!StudentPicture2,MATCH(#REF!,สรุปผลรวม1!สรุปผลรวม,0))</definedName>
    <definedName name="สรุปผลการประเมิน">INDEX(StudentPicture,MATCH(#REF!,สรุปผลรวม,0))</definedName>
    <definedName name="สรุปผลการประเมิน3">INDEX(StudentPicture3,MATCH(#REF!,สรุปผลรวม3,0))</definedName>
    <definedName name="สรุปผลรวม" localSheetId="6">#REF!</definedName>
    <definedName name="สรุปผลรวม" localSheetId="4">#REF!</definedName>
    <definedName name="สรุปผลรวม" localSheetId="7">#REF!</definedName>
    <definedName name="สรุปผลรวม" localSheetId="8">#REF!</definedName>
    <definedName name="สรุปผลรวม" localSheetId="9">#REF!</definedName>
    <definedName name="สรุปผลรวม">#REF!</definedName>
    <definedName name="สรุปผลรวม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36" l="1"/>
  <c r="N1" i="30"/>
  <c r="N1" i="37"/>
  <c r="H1" i="39"/>
  <c r="N1" i="38"/>
  <c r="G1" i="34"/>
  <c r="I28" i="41" l="1"/>
  <c r="K29" i="39"/>
  <c r="P32" i="41"/>
  <c r="J32" i="41"/>
  <c r="D32" i="41"/>
  <c r="B31" i="40"/>
  <c r="O2" i="41"/>
  <c r="M2" i="40"/>
  <c r="K2" i="41"/>
  <c r="E2" i="41"/>
  <c r="C2" i="40"/>
  <c r="L31" i="40"/>
  <c r="F31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G2" i="40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M2" i="39"/>
  <c r="G2" i="39"/>
  <c r="C2" i="39"/>
  <c r="V2" i="38"/>
  <c r="K2" i="38"/>
  <c r="D2" i="38"/>
  <c r="U2" i="37"/>
  <c r="M2" i="37"/>
  <c r="D2" i="37"/>
  <c r="C5" i="2" l="1"/>
  <c r="B16" i="17" l="1"/>
  <c r="M2" i="34" l="1"/>
  <c r="G2" i="34"/>
  <c r="C2" i="34"/>
  <c r="D2" i="36"/>
  <c r="K29" i="34" l="1"/>
  <c r="V2" i="36"/>
  <c r="K2" i="36"/>
  <c r="B5" i="2"/>
  <c r="B27" i="34" l="1"/>
  <c r="B28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U2" i="30"/>
  <c r="M2" i="30"/>
  <c r="D2" i="30"/>
  <c r="D32" i="2" l="1"/>
  <c r="B27" i="2" l="1"/>
  <c r="B28" i="2"/>
  <c r="B29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27" i="2"/>
  <c r="A28" i="2"/>
  <c r="A29" i="2"/>
  <c r="A28" i="40" l="1"/>
  <c r="A28" i="39"/>
  <c r="A28" i="38"/>
  <c r="A28" i="37"/>
  <c r="A6" i="36"/>
  <c r="A6" i="40"/>
  <c r="A6" i="41"/>
  <c r="A6" i="37"/>
  <c r="A6" i="39"/>
  <c r="A6" i="38"/>
  <c r="A28" i="30"/>
  <c r="A28" i="36"/>
  <c r="A6" i="34"/>
  <c r="A6" i="30"/>
  <c r="A28" i="34"/>
  <c r="C6" i="2"/>
  <c r="A6" i="2"/>
  <c r="T6" i="36" l="1"/>
  <c r="G6" i="36"/>
  <c r="M6" i="36"/>
  <c r="I6" i="34" s="1"/>
  <c r="AA6" i="36"/>
  <c r="U6" i="36"/>
  <c r="AD28" i="37"/>
  <c r="O28" i="37"/>
  <c r="I28" i="37"/>
  <c r="AB28" i="38"/>
  <c r="G28" i="38"/>
  <c r="M28" i="38"/>
  <c r="U28" i="38"/>
  <c r="AA28" i="38"/>
  <c r="K28" i="39" s="1"/>
  <c r="O6" i="30"/>
  <c r="G6" i="40" s="1"/>
  <c r="H6" i="30"/>
  <c r="AD6" i="30"/>
  <c r="I6" i="30"/>
  <c r="T6" i="30"/>
  <c r="J6" i="40" s="1"/>
  <c r="G28" i="36"/>
  <c r="U28" i="36"/>
  <c r="J28" i="34" s="1"/>
  <c r="M28" i="36"/>
  <c r="I28" i="34" s="1"/>
  <c r="AA28" i="36"/>
  <c r="K28" i="34" s="1"/>
  <c r="AA6" i="38"/>
  <c r="G6" i="38"/>
  <c r="M6" i="38"/>
  <c r="U6" i="38"/>
  <c r="I6" i="37"/>
  <c r="AD6" i="37"/>
  <c r="O6" i="37"/>
  <c r="T6" i="37"/>
  <c r="AD28" i="30"/>
  <c r="O28" i="30"/>
  <c r="I28" i="30"/>
  <c r="F6" i="36"/>
  <c r="M28" i="34"/>
  <c r="N28" i="34"/>
  <c r="O28" i="34"/>
  <c r="P28" i="34"/>
  <c r="L28" i="34"/>
  <c r="M28" i="39"/>
  <c r="N28" i="39"/>
  <c r="O28" i="39"/>
  <c r="P28" i="39"/>
  <c r="L28" i="39"/>
  <c r="L28" i="40"/>
  <c r="O28" i="40"/>
  <c r="I28" i="40"/>
  <c r="F28" i="40"/>
  <c r="Z6" i="36"/>
  <c r="L6" i="36"/>
  <c r="T28" i="38"/>
  <c r="H28" i="39"/>
  <c r="J28" i="39"/>
  <c r="L28" i="38"/>
  <c r="I28" i="39"/>
  <c r="F28" i="38"/>
  <c r="Z28" i="38"/>
  <c r="A7" i="36"/>
  <c r="T7" i="36" s="1"/>
  <c r="A7" i="41"/>
  <c r="A7" i="40"/>
  <c r="A7" i="39"/>
  <c r="A7" i="37"/>
  <c r="A7" i="38"/>
  <c r="E6" i="41"/>
  <c r="AC6" i="37"/>
  <c r="H6" i="37"/>
  <c r="S6" i="37"/>
  <c r="N6" i="37"/>
  <c r="S28" i="37"/>
  <c r="H28" i="37"/>
  <c r="N28" i="37"/>
  <c r="T28" i="37"/>
  <c r="AC28" i="37"/>
  <c r="L6" i="38"/>
  <c r="F6" i="38"/>
  <c r="Z6" i="38"/>
  <c r="T6" i="38"/>
  <c r="H28" i="30"/>
  <c r="T28" i="30"/>
  <c r="AC28" i="30"/>
  <c r="N28" i="30"/>
  <c r="S28" i="30"/>
  <c r="AC6" i="30"/>
  <c r="N6" i="30"/>
  <c r="D6" i="40"/>
  <c r="S6" i="30"/>
  <c r="H28" i="34"/>
  <c r="T28" i="36"/>
  <c r="F28" i="36"/>
  <c r="L28" i="36"/>
  <c r="Z28" i="36"/>
  <c r="A7" i="34"/>
  <c r="A7" i="30"/>
  <c r="C7" i="2"/>
  <c r="B6" i="2"/>
  <c r="A7" i="2"/>
  <c r="U7" i="38" l="1"/>
  <c r="G7" i="38"/>
  <c r="M7" i="38"/>
  <c r="AA7" i="38"/>
  <c r="AD7" i="37"/>
  <c r="O7" i="37"/>
  <c r="I7" i="37"/>
  <c r="AD7" i="30"/>
  <c r="O7" i="30"/>
  <c r="I7" i="30"/>
  <c r="F7" i="38"/>
  <c r="Z7" i="38"/>
  <c r="F7" i="36"/>
  <c r="U7" i="36"/>
  <c r="J7" i="34" s="1"/>
  <c r="M7" i="36"/>
  <c r="I7" i="34" s="1"/>
  <c r="AA7" i="36"/>
  <c r="K7" i="41" s="1"/>
  <c r="G7" i="36"/>
  <c r="B7" i="41" s="1"/>
  <c r="Z7" i="36"/>
  <c r="L7" i="36"/>
  <c r="T7" i="38"/>
  <c r="A8" i="36"/>
  <c r="A8" i="41"/>
  <c r="A8" i="40"/>
  <c r="A8" i="37"/>
  <c r="A8" i="38"/>
  <c r="A8" i="39"/>
  <c r="K28" i="40"/>
  <c r="F28" i="39"/>
  <c r="E6" i="40"/>
  <c r="F6" i="40" s="1"/>
  <c r="D6" i="39"/>
  <c r="G28" i="34"/>
  <c r="M28" i="40"/>
  <c r="I6" i="41"/>
  <c r="J6" i="39"/>
  <c r="K6" i="34"/>
  <c r="K6" i="41"/>
  <c r="AB28" i="36"/>
  <c r="D28" i="34"/>
  <c r="D28" i="40"/>
  <c r="L6" i="41"/>
  <c r="K6" i="39"/>
  <c r="H6" i="34"/>
  <c r="B6" i="41"/>
  <c r="E28" i="40"/>
  <c r="D28" i="39"/>
  <c r="G28" i="39"/>
  <c r="N28" i="40"/>
  <c r="N6" i="40"/>
  <c r="G6" i="39"/>
  <c r="L7" i="38"/>
  <c r="F28" i="34"/>
  <c r="J28" i="40"/>
  <c r="C6" i="41"/>
  <c r="H6" i="39"/>
  <c r="E28" i="34"/>
  <c r="G28" i="40"/>
  <c r="F6" i="41"/>
  <c r="G6" i="41" s="1"/>
  <c r="I6" i="39"/>
  <c r="H28" i="40"/>
  <c r="E28" i="39"/>
  <c r="H6" i="40"/>
  <c r="I6" i="40" s="1"/>
  <c r="E6" i="39"/>
  <c r="K6" i="40"/>
  <c r="L6" i="40" s="1"/>
  <c r="F6" i="39"/>
  <c r="J6" i="34"/>
  <c r="H6" i="41"/>
  <c r="J6" i="41" s="1"/>
  <c r="T7" i="37"/>
  <c r="S7" i="37"/>
  <c r="H7" i="37"/>
  <c r="N7" i="37"/>
  <c r="AC7" i="37"/>
  <c r="K7" i="34"/>
  <c r="H7" i="34"/>
  <c r="F6" i="34"/>
  <c r="E6" i="34"/>
  <c r="D6" i="34"/>
  <c r="N7" i="30"/>
  <c r="AC7" i="30"/>
  <c r="H7" i="30"/>
  <c r="T7" i="30"/>
  <c r="S7" i="30"/>
  <c r="B7" i="2"/>
  <c r="A8" i="34"/>
  <c r="A8" i="30"/>
  <c r="A8" i="2"/>
  <c r="C8" i="2"/>
  <c r="E7" i="41" l="1"/>
  <c r="I8" i="37"/>
  <c r="AD8" i="37"/>
  <c r="O8" i="37"/>
  <c r="L8" i="36"/>
  <c r="M8" i="36"/>
  <c r="I8" i="34" s="1"/>
  <c r="AA8" i="36"/>
  <c r="K8" i="34" s="1"/>
  <c r="U8" i="36"/>
  <c r="H8" i="41" s="1"/>
  <c r="G8" i="36"/>
  <c r="H7" i="41"/>
  <c r="O8" i="30"/>
  <c r="AD8" i="30"/>
  <c r="I8" i="30"/>
  <c r="Z8" i="38"/>
  <c r="AA8" i="38"/>
  <c r="G8" i="38"/>
  <c r="M8" i="38"/>
  <c r="U8" i="38"/>
  <c r="T8" i="36"/>
  <c r="Z8" i="36"/>
  <c r="F8" i="36"/>
  <c r="T8" i="38"/>
  <c r="L8" i="38"/>
  <c r="F8" i="38"/>
  <c r="L6" i="39"/>
  <c r="AB6" i="38" s="1"/>
  <c r="D6" i="41"/>
  <c r="M6" i="41"/>
  <c r="H7" i="40"/>
  <c r="E7" i="39"/>
  <c r="N7" i="40"/>
  <c r="G7" i="39"/>
  <c r="C7" i="41"/>
  <c r="D7" i="41" s="1"/>
  <c r="H7" i="39"/>
  <c r="S8" i="37"/>
  <c r="H8" i="37"/>
  <c r="T8" i="37"/>
  <c r="AC8" i="37"/>
  <c r="N8" i="37"/>
  <c r="E7" i="40"/>
  <c r="D7" i="39"/>
  <c r="F7" i="41"/>
  <c r="G7" i="41" s="1"/>
  <c r="I7" i="39"/>
  <c r="K7" i="40"/>
  <c r="F7" i="39"/>
  <c r="L7" i="41"/>
  <c r="M7" i="41" s="1"/>
  <c r="K7" i="39"/>
  <c r="A9" i="36"/>
  <c r="A9" i="40"/>
  <c r="A9" i="39"/>
  <c r="A9" i="38"/>
  <c r="A9" i="41"/>
  <c r="A9" i="37"/>
  <c r="H8" i="34"/>
  <c r="B8" i="41"/>
  <c r="I7" i="41"/>
  <c r="J7" i="39"/>
  <c r="G7" i="34"/>
  <c r="M7" i="40"/>
  <c r="F7" i="34"/>
  <c r="J7" i="40"/>
  <c r="E7" i="34"/>
  <c r="G7" i="40"/>
  <c r="D7" i="34"/>
  <c r="D7" i="40"/>
  <c r="H8" i="30"/>
  <c r="T8" i="30"/>
  <c r="N8" i="30"/>
  <c r="AC8" i="30"/>
  <c r="S8" i="30"/>
  <c r="B8" i="2"/>
  <c r="A9" i="34"/>
  <c r="A9" i="30"/>
  <c r="A9" i="2"/>
  <c r="C9" i="2"/>
  <c r="J8" i="34" l="1"/>
  <c r="J7" i="41"/>
  <c r="U9" i="38"/>
  <c r="G9" i="38"/>
  <c r="AA9" i="38"/>
  <c r="M9" i="38"/>
  <c r="E8" i="41"/>
  <c r="O9" i="30"/>
  <c r="AD9" i="30"/>
  <c r="I9" i="30"/>
  <c r="F9" i="36"/>
  <c r="G9" i="36"/>
  <c r="B9" i="41" s="1"/>
  <c r="U9" i="36"/>
  <c r="M9" i="36"/>
  <c r="I9" i="34" s="1"/>
  <c r="AA9" i="36"/>
  <c r="K9" i="34" s="1"/>
  <c r="I9" i="37"/>
  <c r="AD9" i="37"/>
  <c r="O9" i="37"/>
  <c r="K8" i="41"/>
  <c r="I7" i="40"/>
  <c r="L7" i="40"/>
  <c r="O7" i="40"/>
  <c r="L7" i="39"/>
  <c r="P7" i="39" s="1"/>
  <c r="M6" i="39"/>
  <c r="N6" i="39"/>
  <c r="O6" i="39"/>
  <c r="P6" i="39"/>
  <c r="Z9" i="38"/>
  <c r="F9" i="38"/>
  <c r="Z9" i="36"/>
  <c r="F7" i="40"/>
  <c r="H9" i="41"/>
  <c r="L7" i="34"/>
  <c r="T9" i="36"/>
  <c r="L9" i="36"/>
  <c r="G8" i="34"/>
  <c r="M8" i="40"/>
  <c r="I8" i="39"/>
  <c r="F8" i="41"/>
  <c r="G8" i="41" s="1"/>
  <c r="T9" i="37"/>
  <c r="S9" i="37"/>
  <c r="H9" i="37"/>
  <c r="N9" i="37"/>
  <c r="L9" i="38"/>
  <c r="AC9" i="37"/>
  <c r="D8" i="34"/>
  <c r="D8" i="40"/>
  <c r="L8" i="41"/>
  <c r="M8" i="41" s="1"/>
  <c r="K8" i="39"/>
  <c r="E8" i="34"/>
  <c r="G8" i="40"/>
  <c r="C8" i="41"/>
  <c r="D8" i="41" s="1"/>
  <c r="H8" i="39"/>
  <c r="H8" i="40"/>
  <c r="E8" i="39"/>
  <c r="G8" i="39"/>
  <c r="N8" i="40"/>
  <c r="A10" i="36"/>
  <c r="A10" i="40"/>
  <c r="A10" i="41"/>
  <c r="A10" i="39"/>
  <c r="A10" i="38"/>
  <c r="A10" i="37"/>
  <c r="F8" i="34"/>
  <c r="J8" i="40"/>
  <c r="I8" i="41"/>
  <c r="J8" i="41" s="1"/>
  <c r="J8" i="39"/>
  <c r="D8" i="39"/>
  <c r="E8" i="40"/>
  <c r="K8" i="40"/>
  <c r="F8" i="39"/>
  <c r="T9" i="38"/>
  <c r="T9" i="30"/>
  <c r="AC9" i="30"/>
  <c r="N9" i="30"/>
  <c r="H9" i="30"/>
  <c r="S9" i="30"/>
  <c r="B9" i="2"/>
  <c r="A10" i="34"/>
  <c r="A10" i="30"/>
  <c r="A10" i="2"/>
  <c r="C10" i="2"/>
  <c r="AB7" i="36" l="1"/>
  <c r="AD10" i="37"/>
  <c r="O10" i="37"/>
  <c r="I10" i="37"/>
  <c r="AD10" i="30"/>
  <c r="O10" i="30"/>
  <c r="I10" i="30"/>
  <c r="M10" i="38"/>
  <c r="U10" i="38"/>
  <c r="G10" i="38"/>
  <c r="AA10" i="38"/>
  <c r="U10" i="36"/>
  <c r="G10" i="36"/>
  <c r="M10" i="36"/>
  <c r="I10" i="34" s="1"/>
  <c r="AA10" i="36"/>
  <c r="K9" i="41"/>
  <c r="N7" i="41"/>
  <c r="O7" i="41" s="1"/>
  <c r="J9" i="34"/>
  <c r="O7" i="39"/>
  <c r="N7" i="39"/>
  <c r="M7" i="39"/>
  <c r="I8" i="40"/>
  <c r="AB7" i="38"/>
  <c r="T10" i="36"/>
  <c r="L8" i="40"/>
  <c r="H9" i="34"/>
  <c r="E9" i="41"/>
  <c r="F10" i="38"/>
  <c r="L8" i="34"/>
  <c r="AB8" i="36" s="1"/>
  <c r="N7" i="34"/>
  <c r="O7" i="34"/>
  <c r="P7" i="34"/>
  <c r="M7" i="34"/>
  <c r="F10" i="36"/>
  <c r="L8" i="39"/>
  <c r="O8" i="40"/>
  <c r="F8" i="40"/>
  <c r="S10" i="37"/>
  <c r="L10" i="36"/>
  <c r="F9" i="34"/>
  <c r="J9" i="40"/>
  <c r="C9" i="41"/>
  <c r="D9" i="41" s="1"/>
  <c r="H9" i="39"/>
  <c r="E9" i="40"/>
  <c r="D9" i="39"/>
  <c r="N9" i="40"/>
  <c r="G9" i="39"/>
  <c r="A11" i="36"/>
  <c r="A11" i="41"/>
  <c r="A11" i="39"/>
  <c r="A11" i="37"/>
  <c r="A11" i="40"/>
  <c r="A11" i="38"/>
  <c r="G9" i="34"/>
  <c r="M9" i="40"/>
  <c r="Z10" i="36"/>
  <c r="T10" i="38"/>
  <c r="F9" i="41"/>
  <c r="I9" i="39"/>
  <c r="N10" i="37"/>
  <c r="K9" i="40"/>
  <c r="F9" i="39"/>
  <c r="D9" i="34"/>
  <c r="D9" i="40"/>
  <c r="L9" i="41"/>
  <c r="K9" i="39"/>
  <c r="L10" i="38"/>
  <c r="E9" i="34"/>
  <c r="G9" i="40"/>
  <c r="I9" i="41"/>
  <c r="J9" i="41" s="1"/>
  <c r="J9" i="39"/>
  <c r="T10" i="37"/>
  <c r="AC10" i="37"/>
  <c r="H10" i="37"/>
  <c r="H9" i="40"/>
  <c r="E9" i="39"/>
  <c r="Z10" i="38"/>
  <c r="N10" i="30"/>
  <c r="S10" i="30"/>
  <c r="AC10" i="30"/>
  <c r="T10" i="30"/>
  <c r="H10" i="30"/>
  <c r="B10" i="2"/>
  <c r="A11" i="34"/>
  <c r="A11" i="30"/>
  <c r="A11" i="2"/>
  <c r="C11" i="2"/>
  <c r="M9" i="41" l="1"/>
  <c r="AD11" i="37"/>
  <c r="I11" i="37"/>
  <c r="O11" i="37"/>
  <c r="AD11" i="30"/>
  <c r="O11" i="30"/>
  <c r="I11" i="30"/>
  <c r="G11" i="38"/>
  <c r="M11" i="38"/>
  <c r="U11" i="38"/>
  <c r="AA11" i="38"/>
  <c r="G11" i="36"/>
  <c r="M11" i="36"/>
  <c r="E11" i="41" s="1"/>
  <c r="U11" i="36"/>
  <c r="H11" i="41" s="1"/>
  <c r="AA11" i="36"/>
  <c r="K11" i="34" s="1"/>
  <c r="E10" i="41"/>
  <c r="R7" i="41"/>
  <c r="Q7" i="41"/>
  <c r="P7" i="41"/>
  <c r="G9" i="41"/>
  <c r="F11" i="36"/>
  <c r="N8" i="41"/>
  <c r="R8" i="41" s="1"/>
  <c r="I11" i="34"/>
  <c r="L11" i="36"/>
  <c r="H11" i="37"/>
  <c r="T11" i="38"/>
  <c r="N11" i="37"/>
  <c r="AC11" i="37"/>
  <c r="L9" i="34"/>
  <c r="AB9" i="36" s="1"/>
  <c r="H11" i="34"/>
  <c r="AB8" i="38"/>
  <c r="M8" i="39"/>
  <c r="N8" i="39"/>
  <c r="O8" i="39"/>
  <c r="P8" i="39"/>
  <c r="Z11" i="36"/>
  <c r="O9" i="40"/>
  <c r="L9" i="39"/>
  <c r="M8" i="34"/>
  <c r="N8" i="34"/>
  <c r="O8" i="34"/>
  <c r="P8" i="34"/>
  <c r="T11" i="36"/>
  <c r="L9" i="40"/>
  <c r="F9" i="40"/>
  <c r="I9" i="40"/>
  <c r="F10" i="41"/>
  <c r="I10" i="39"/>
  <c r="E10" i="34"/>
  <c r="G10" i="40"/>
  <c r="E10" i="40"/>
  <c r="D10" i="39"/>
  <c r="H10" i="34"/>
  <c r="B10" i="41"/>
  <c r="C10" i="41"/>
  <c r="H10" i="39"/>
  <c r="J10" i="34"/>
  <c r="H10" i="41"/>
  <c r="K10" i="40"/>
  <c r="F10" i="39"/>
  <c r="L11" i="38"/>
  <c r="I10" i="41"/>
  <c r="J10" i="39"/>
  <c r="A12" i="36"/>
  <c r="A12" i="41"/>
  <c r="A12" i="40"/>
  <c r="A12" i="38"/>
  <c r="A12" i="37"/>
  <c r="A12" i="39"/>
  <c r="F10" i="34"/>
  <c r="J10" i="40"/>
  <c r="H10" i="40"/>
  <c r="E10" i="39"/>
  <c r="K10" i="34"/>
  <c r="K10" i="41"/>
  <c r="D10" i="34"/>
  <c r="D10" i="40"/>
  <c r="G10" i="34"/>
  <c r="M10" i="40"/>
  <c r="Z11" i="38"/>
  <c r="N10" i="40"/>
  <c r="G10" i="39"/>
  <c r="K10" i="39"/>
  <c r="L10" i="41"/>
  <c r="T11" i="37"/>
  <c r="S11" i="37"/>
  <c r="F11" i="38"/>
  <c r="H11" i="30"/>
  <c r="AC11" i="30"/>
  <c r="S11" i="30"/>
  <c r="T11" i="30"/>
  <c r="N11" i="30"/>
  <c r="B11" i="2"/>
  <c r="A12" i="34"/>
  <c r="A12" i="30"/>
  <c r="A12" i="2"/>
  <c r="C12" i="2"/>
  <c r="G10" i="41" l="1"/>
  <c r="F12" i="36"/>
  <c r="H12" i="37"/>
  <c r="AD12" i="37"/>
  <c r="O12" i="37"/>
  <c r="I12" i="37"/>
  <c r="G12" i="38"/>
  <c r="M12" i="38"/>
  <c r="U12" i="38"/>
  <c r="AA12" i="38"/>
  <c r="G12" i="36"/>
  <c r="H12" i="34" s="1"/>
  <c r="M12" i="36"/>
  <c r="I12" i="34" s="1"/>
  <c r="U12" i="36"/>
  <c r="J12" i="34" s="1"/>
  <c r="AA12" i="36"/>
  <c r="K12" i="34" s="1"/>
  <c r="AD12" i="30"/>
  <c r="O12" i="30"/>
  <c r="I12" i="30"/>
  <c r="O8" i="41"/>
  <c r="P8" i="41"/>
  <c r="Q8" i="41"/>
  <c r="J11" i="34"/>
  <c r="L12" i="36"/>
  <c r="S12" i="37"/>
  <c r="K11" i="41"/>
  <c r="T12" i="36"/>
  <c r="B11" i="41"/>
  <c r="Z12" i="36"/>
  <c r="L10" i="39"/>
  <c r="AB10" i="38" s="1"/>
  <c r="L10" i="34"/>
  <c r="AB10" i="36" s="1"/>
  <c r="M9" i="39"/>
  <c r="P9" i="39"/>
  <c r="N9" i="39"/>
  <c r="O9" i="39"/>
  <c r="AB9" i="38"/>
  <c r="AC12" i="37"/>
  <c r="N9" i="41"/>
  <c r="N9" i="34"/>
  <c r="M9" i="34"/>
  <c r="O9" i="34"/>
  <c r="P9" i="34"/>
  <c r="O10" i="40"/>
  <c r="F10" i="40"/>
  <c r="N12" i="37"/>
  <c r="J10" i="41"/>
  <c r="D10" i="41"/>
  <c r="I10" i="40"/>
  <c r="M10" i="41"/>
  <c r="L10" i="40"/>
  <c r="F11" i="34"/>
  <c r="J11" i="40"/>
  <c r="D11" i="34"/>
  <c r="D11" i="40"/>
  <c r="E11" i="40"/>
  <c r="D11" i="39"/>
  <c r="Z12" i="38"/>
  <c r="L11" i="41"/>
  <c r="M11" i="41" s="1"/>
  <c r="K11" i="39"/>
  <c r="N11" i="40"/>
  <c r="G11" i="39"/>
  <c r="I11" i="41"/>
  <c r="J11" i="41" s="1"/>
  <c r="J11" i="39"/>
  <c r="A13" i="36"/>
  <c r="A13" i="41"/>
  <c r="A13" i="40"/>
  <c r="A13" i="39"/>
  <c r="A13" i="38"/>
  <c r="A13" i="37"/>
  <c r="E11" i="34"/>
  <c r="G11" i="40"/>
  <c r="H11" i="40"/>
  <c r="E11" i="39"/>
  <c r="C11" i="41"/>
  <c r="H11" i="39"/>
  <c r="G11" i="34"/>
  <c r="M11" i="40"/>
  <c r="F12" i="38"/>
  <c r="K11" i="40"/>
  <c r="F11" i="39"/>
  <c r="T12" i="38"/>
  <c r="T12" i="37"/>
  <c r="L12" i="38"/>
  <c r="F11" i="41"/>
  <c r="G11" i="41" s="1"/>
  <c r="I11" i="39"/>
  <c r="AC12" i="30"/>
  <c r="T12" i="30"/>
  <c r="H12" i="30"/>
  <c r="N12" i="30"/>
  <c r="S12" i="30"/>
  <c r="A13" i="34"/>
  <c r="A13" i="30"/>
  <c r="C13" i="2"/>
  <c r="B12" i="2"/>
  <c r="A13" i="2"/>
  <c r="H12" i="41" l="1"/>
  <c r="G13" i="38"/>
  <c r="M13" i="38"/>
  <c r="U13" i="38"/>
  <c r="AA13" i="38"/>
  <c r="I13" i="37"/>
  <c r="AD13" i="37"/>
  <c r="O13" i="37"/>
  <c r="O13" i="30"/>
  <c r="AD13" i="30"/>
  <c r="I13" i="30"/>
  <c r="G13" i="36"/>
  <c r="B13" i="41" s="1"/>
  <c r="M13" i="36"/>
  <c r="E13" i="41" s="1"/>
  <c r="U13" i="36"/>
  <c r="J13" i="34" s="1"/>
  <c r="AA13" i="36"/>
  <c r="K13" i="34" s="1"/>
  <c r="K12" i="41"/>
  <c r="O11" i="40"/>
  <c r="Z13" i="36"/>
  <c r="D11" i="41"/>
  <c r="F13" i="36"/>
  <c r="B12" i="41"/>
  <c r="N10" i="41"/>
  <c r="P10" i="41" s="1"/>
  <c r="N10" i="39"/>
  <c r="E12" i="41"/>
  <c r="M10" i="39"/>
  <c r="L13" i="36"/>
  <c r="O10" i="39"/>
  <c r="P10" i="39"/>
  <c r="L11" i="34"/>
  <c r="P11" i="34" s="1"/>
  <c r="N11" i="34"/>
  <c r="O11" i="34"/>
  <c r="M11" i="34"/>
  <c r="N13" i="37"/>
  <c r="N10" i="34"/>
  <c r="M10" i="34"/>
  <c r="O10" i="34"/>
  <c r="P10" i="34"/>
  <c r="Q9" i="41"/>
  <c r="P9" i="41"/>
  <c r="O9" i="41"/>
  <c r="R9" i="41"/>
  <c r="L11" i="39"/>
  <c r="AC13" i="37"/>
  <c r="T13" i="38"/>
  <c r="L11" i="40"/>
  <c r="T13" i="36"/>
  <c r="L13" i="38"/>
  <c r="F13" i="38"/>
  <c r="I11" i="40"/>
  <c r="S13" i="37"/>
  <c r="F11" i="40"/>
  <c r="C12" i="41"/>
  <c r="H12" i="39"/>
  <c r="E12" i="34"/>
  <c r="G12" i="40"/>
  <c r="I12" i="41"/>
  <c r="J12" i="41" s="1"/>
  <c r="J12" i="39"/>
  <c r="D12" i="34"/>
  <c r="D12" i="40"/>
  <c r="F12" i="34"/>
  <c r="J12" i="40"/>
  <c r="T13" i="37"/>
  <c r="L12" i="41"/>
  <c r="K12" i="39"/>
  <c r="E12" i="40"/>
  <c r="D12" i="39"/>
  <c r="N12" i="40"/>
  <c r="G12" i="39"/>
  <c r="K12" i="40"/>
  <c r="F12" i="39"/>
  <c r="A14" i="36"/>
  <c r="A14" i="40"/>
  <c r="A14" i="41"/>
  <c r="A14" i="37"/>
  <c r="A14" i="39"/>
  <c r="A14" i="38"/>
  <c r="G12" i="34"/>
  <c r="M12" i="40"/>
  <c r="H12" i="40"/>
  <c r="E12" i="39"/>
  <c r="F12" i="41"/>
  <c r="I12" i="39"/>
  <c r="Z13" i="38"/>
  <c r="H13" i="37"/>
  <c r="S13" i="30"/>
  <c r="H13" i="30"/>
  <c r="T13" i="30"/>
  <c r="N13" i="30"/>
  <c r="AC13" i="30"/>
  <c r="A14" i="34"/>
  <c r="A14" i="30"/>
  <c r="C14" i="2"/>
  <c r="B13" i="2"/>
  <c r="A14" i="2"/>
  <c r="D12" i="41" l="1"/>
  <c r="M12" i="41"/>
  <c r="K13" i="41"/>
  <c r="O14" i="30"/>
  <c r="AD14" i="30"/>
  <c r="I14" i="30"/>
  <c r="U14" i="38"/>
  <c r="G14" i="38"/>
  <c r="M14" i="38"/>
  <c r="AA14" i="38"/>
  <c r="AA14" i="36"/>
  <c r="G14" i="36"/>
  <c r="M14" i="36"/>
  <c r="E14" i="41" s="1"/>
  <c r="U14" i="36"/>
  <c r="N14" i="37"/>
  <c r="I14" i="37"/>
  <c r="AD14" i="37"/>
  <c r="O14" i="37"/>
  <c r="R10" i="41"/>
  <c r="Z14" i="38"/>
  <c r="Q10" i="41"/>
  <c r="AB11" i="36"/>
  <c r="O10" i="41"/>
  <c r="G12" i="41"/>
  <c r="O12" i="40"/>
  <c r="L12" i="40"/>
  <c r="I13" i="34"/>
  <c r="H13" i="34"/>
  <c r="H14" i="37"/>
  <c r="N11" i="41"/>
  <c r="N11" i="39"/>
  <c r="M11" i="39"/>
  <c r="O11" i="39"/>
  <c r="P11" i="39"/>
  <c r="AB11" i="38"/>
  <c r="H13" i="41"/>
  <c r="T14" i="38"/>
  <c r="L12" i="39"/>
  <c r="L12" i="34"/>
  <c r="AB12" i="36" s="1"/>
  <c r="H14" i="41"/>
  <c r="T14" i="36"/>
  <c r="F14" i="38"/>
  <c r="F12" i="40"/>
  <c r="I12" i="40"/>
  <c r="I14" i="34"/>
  <c r="E13" i="40"/>
  <c r="D13" i="39"/>
  <c r="G13" i="34"/>
  <c r="M13" i="40"/>
  <c r="F14" i="36"/>
  <c r="L14" i="36"/>
  <c r="I13" i="41"/>
  <c r="J13" i="39"/>
  <c r="T14" i="37"/>
  <c r="H13" i="40"/>
  <c r="E13" i="39"/>
  <c r="AC14" i="37"/>
  <c r="D13" i="34"/>
  <c r="D13" i="40"/>
  <c r="K13" i="40"/>
  <c r="F13" i="39"/>
  <c r="A15" i="36"/>
  <c r="A15" i="41"/>
  <c r="A15" i="40"/>
  <c r="A15" i="39"/>
  <c r="A15" i="38"/>
  <c r="A15" i="37"/>
  <c r="F13" i="41"/>
  <c r="G13" i="41" s="1"/>
  <c r="I13" i="39"/>
  <c r="Z14" i="36"/>
  <c r="F13" i="34"/>
  <c r="J13" i="40"/>
  <c r="L13" i="41"/>
  <c r="K13" i="39"/>
  <c r="E13" i="34"/>
  <c r="G13" i="40"/>
  <c r="C13" i="41"/>
  <c r="D13" i="41" s="1"/>
  <c r="H13" i="39"/>
  <c r="S14" i="37"/>
  <c r="N13" i="40"/>
  <c r="G13" i="39"/>
  <c r="L14" i="38"/>
  <c r="H14" i="30"/>
  <c r="T14" i="30"/>
  <c r="N14" i="30"/>
  <c r="AC14" i="30"/>
  <c r="S14" i="30"/>
  <c r="A15" i="34"/>
  <c r="A15" i="30"/>
  <c r="C15" i="2"/>
  <c r="B14" i="2"/>
  <c r="A15" i="2"/>
  <c r="M13" i="41" l="1"/>
  <c r="U15" i="36"/>
  <c r="J15" i="34" s="1"/>
  <c r="M15" i="36"/>
  <c r="AA15" i="36"/>
  <c r="G15" i="36"/>
  <c r="I15" i="37"/>
  <c r="AD15" i="37"/>
  <c r="O15" i="37"/>
  <c r="G15" i="38"/>
  <c r="M15" i="38"/>
  <c r="U15" i="38"/>
  <c r="AA15" i="38"/>
  <c r="AD15" i="30"/>
  <c r="O15" i="30"/>
  <c r="I15" i="30"/>
  <c r="H15" i="37"/>
  <c r="L13" i="40"/>
  <c r="I13" i="40"/>
  <c r="J14" i="34"/>
  <c r="N12" i="41"/>
  <c r="P12" i="41" s="1"/>
  <c r="J13" i="41"/>
  <c r="L15" i="36"/>
  <c r="O12" i="34"/>
  <c r="N12" i="34"/>
  <c r="P12" i="34"/>
  <c r="M12" i="34"/>
  <c r="L13" i="39"/>
  <c r="F13" i="40"/>
  <c r="M12" i="39"/>
  <c r="AB12" i="38"/>
  <c r="N12" i="39"/>
  <c r="O12" i="39"/>
  <c r="P12" i="39"/>
  <c r="L13" i="34"/>
  <c r="AB13" i="36" s="1"/>
  <c r="P11" i="41"/>
  <c r="O11" i="41"/>
  <c r="Q11" i="41"/>
  <c r="R11" i="41"/>
  <c r="N15" i="37"/>
  <c r="S15" i="37"/>
  <c r="Z15" i="36"/>
  <c r="AC15" i="37"/>
  <c r="O13" i="40"/>
  <c r="T15" i="36"/>
  <c r="T15" i="38"/>
  <c r="Z15" i="38"/>
  <c r="F15" i="38"/>
  <c r="E14" i="34"/>
  <c r="G14" i="40"/>
  <c r="F14" i="41"/>
  <c r="G14" i="41" s="1"/>
  <c r="I14" i="39"/>
  <c r="N14" i="40"/>
  <c r="G14" i="39"/>
  <c r="H14" i="34"/>
  <c r="B14" i="41"/>
  <c r="H15" i="41"/>
  <c r="F14" i="34"/>
  <c r="J14" i="40"/>
  <c r="I14" i="41"/>
  <c r="J14" i="41" s="1"/>
  <c r="J14" i="39"/>
  <c r="E14" i="40"/>
  <c r="D14" i="39"/>
  <c r="G14" i="34"/>
  <c r="M14" i="40"/>
  <c r="L15" i="38"/>
  <c r="K14" i="39"/>
  <c r="L14" i="41"/>
  <c r="K14" i="40"/>
  <c r="F14" i="39"/>
  <c r="A16" i="36"/>
  <c r="A16" i="41"/>
  <c r="A16" i="40"/>
  <c r="A16" i="38"/>
  <c r="A16" i="39"/>
  <c r="A16" i="37"/>
  <c r="F15" i="36"/>
  <c r="D14" i="34"/>
  <c r="D14" i="40"/>
  <c r="C14" i="41"/>
  <c r="H14" i="39"/>
  <c r="K14" i="34"/>
  <c r="K14" i="41"/>
  <c r="T15" i="37"/>
  <c r="H14" i="40"/>
  <c r="E14" i="39"/>
  <c r="N15" i="30"/>
  <c r="S15" i="30"/>
  <c r="T15" i="30"/>
  <c r="AC15" i="30"/>
  <c r="H15" i="30"/>
  <c r="A16" i="34"/>
  <c r="A16" i="30"/>
  <c r="C16" i="2"/>
  <c r="B15" i="2"/>
  <c r="A16" i="2"/>
  <c r="O12" i="41" l="1"/>
  <c r="L16" i="36"/>
  <c r="M16" i="36"/>
  <c r="G16" i="36"/>
  <c r="H16" i="34" s="1"/>
  <c r="U16" i="36"/>
  <c r="H16" i="41" s="1"/>
  <c r="AA16" i="36"/>
  <c r="K16" i="41" s="1"/>
  <c r="I16" i="30"/>
  <c r="AD16" i="30"/>
  <c r="O16" i="30"/>
  <c r="O16" i="37"/>
  <c r="I16" i="37"/>
  <c r="AD16" i="37"/>
  <c r="AA16" i="38"/>
  <c r="G16" i="38"/>
  <c r="M16" i="38"/>
  <c r="U16" i="38"/>
  <c r="R12" i="41"/>
  <c r="Q12" i="41"/>
  <c r="T16" i="38"/>
  <c r="L14" i="34"/>
  <c r="M14" i="34" s="1"/>
  <c r="S16" i="37"/>
  <c r="M14" i="41"/>
  <c r="T16" i="36"/>
  <c r="F16" i="36"/>
  <c r="L14" i="39"/>
  <c r="P13" i="34"/>
  <c r="M13" i="34"/>
  <c r="N13" i="34"/>
  <c r="O13" i="34"/>
  <c r="N13" i="41"/>
  <c r="N16" i="30"/>
  <c r="F14" i="40"/>
  <c r="N13" i="39"/>
  <c r="P13" i="39"/>
  <c r="M13" i="39"/>
  <c r="O13" i="39"/>
  <c r="AB13" i="38"/>
  <c r="I16" i="34"/>
  <c r="L16" i="38"/>
  <c r="L14" i="40"/>
  <c r="D14" i="41"/>
  <c r="O14" i="40"/>
  <c r="Z16" i="36"/>
  <c r="I14" i="40"/>
  <c r="D15" i="34"/>
  <c r="D15" i="40"/>
  <c r="N15" i="40"/>
  <c r="G15" i="39"/>
  <c r="T16" i="37"/>
  <c r="N16" i="37"/>
  <c r="K15" i="34"/>
  <c r="K15" i="41"/>
  <c r="E15" i="34"/>
  <c r="G15" i="40"/>
  <c r="E15" i="40"/>
  <c r="D15" i="39"/>
  <c r="F16" i="38"/>
  <c r="I15" i="34"/>
  <c r="E15" i="41"/>
  <c r="J15" i="39"/>
  <c r="I15" i="41"/>
  <c r="J15" i="41" s="1"/>
  <c r="L15" i="41"/>
  <c r="K15" i="39"/>
  <c r="G15" i="34"/>
  <c r="M15" i="40"/>
  <c r="H15" i="40"/>
  <c r="E15" i="39"/>
  <c r="H16" i="37"/>
  <c r="F15" i="41"/>
  <c r="I15" i="39"/>
  <c r="A17" i="36"/>
  <c r="A17" i="41"/>
  <c r="A17" i="40"/>
  <c r="A17" i="39"/>
  <c r="A17" i="38"/>
  <c r="A17" i="37"/>
  <c r="F15" i="34"/>
  <c r="J15" i="40"/>
  <c r="K15" i="40"/>
  <c r="F15" i="39"/>
  <c r="H15" i="34"/>
  <c r="B15" i="41"/>
  <c r="Z16" i="38"/>
  <c r="AC16" i="37"/>
  <c r="C15" i="41"/>
  <c r="H15" i="39"/>
  <c r="T16" i="30"/>
  <c r="H16" i="30"/>
  <c r="AC16" i="30"/>
  <c r="S16" i="30"/>
  <c r="A17" i="34"/>
  <c r="A17" i="30"/>
  <c r="C17" i="2"/>
  <c r="B16" i="2"/>
  <c r="A17" i="2"/>
  <c r="AC17" i="37" l="1"/>
  <c r="O14" i="34"/>
  <c r="AD17" i="30"/>
  <c r="O17" i="30"/>
  <c r="I17" i="30"/>
  <c r="L17" i="36"/>
  <c r="G17" i="36"/>
  <c r="H17" i="34" s="1"/>
  <c r="U17" i="36"/>
  <c r="J17" i="34" s="1"/>
  <c r="AA17" i="36"/>
  <c r="K17" i="34" s="1"/>
  <c r="M17" i="36"/>
  <c r="E17" i="41" s="1"/>
  <c r="I17" i="37"/>
  <c r="AD17" i="37"/>
  <c r="O17" i="37"/>
  <c r="U17" i="38"/>
  <c r="AA17" i="38"/>
  <c r="G17" i="38"/>
  <c r="M17" i="38"/>
  <c r="AB14" i="36"/>
  <c r="N14" i="34"/>
  <c r="B16" i="41"/>
  <c r="P14" i="34"/>
  <c r="E16" i="41"/>
  <c r="K16" i="34"/>
  <c r="J16" i="34"/>
  <c r="T17" i="38"/>
  <c r="L15" i="34"/>
  <c r="AB15" i="36" s="1"/>
  <c r="M14" i="39"/>
  <c r="N14" i="39"/>
  <c r="P14" i="39"/>
  <c r="AB14" i="38"/>
  <c r="O14" i="39"/>
  <c r="G15" i="41"/>
  <c r="N14" i="41"/>
  <c r="F17" i="36"/>
  <c r="Q13" i="41"/>
  <c r="P13" i="41"/>
  <c r="R13" i="41"/>
  <c r="O13" i="41"/>
  <c r="L15" i="39"/>
  <c r="Z17" i="36"/>
  <c r="M15" i="41"/>
  <c r="Z17" i="38"/>
  <c r="T17" i="36"/>
  <c r="I15" i="40"/>
  <c r="F15" i="40"/>
  <c r="O15" i="40"/>
  <c r="F17" i="38"/>
  <c r="D15" i="41"/>
  <c r="L15" i="40"/>
  <c r="F16" i="34"/>
  <c r="J16" i="40"/>
  <c r="A18" i="36"/>
  <c r="A18" i="41"/>
  <c r="A18" i="40"/>
  <c r="A18" i="39"/>
  <c r="A18" i="38"/>
  <c r="A18" i="37"/>
  <c r="S17" i="30"/>
  <c r="G16" i="34"/>
  <c r="M16" i="40"/>
  <c r="L16" i="41"/>
  <c r="M16" i="41" s="1"/>
  <c r="K16" i="39"/>
  <c r="T17" i="37"/>
  <c r="H17" i="37"/>
  <c r="N17" i="37"/>
  <c r="N16" i="40"/>
  <c r="G16" i="39"/>
  <c r="S17" i="37"/>
  <c r="E16" i="34"/>
  <c r="G16" i="40"/>
  <c r="F16" i="41"/>
  <c r="I16" i="39"/>
  <c r="H16" i="40"/>
  <c r="E16" i="39"/>
  <c r="L17" i="38"/>
  <c r="I16" i="41"/>
  <c r="J16" i="41" s="1"/>
  <c r="J16" i="39"/>
  <c r="D16" i="39"/>
  <c r="E16" i="40"/>
  <c r="D16" i="34"/>
  <c r="D16" i="40"/>
  <c r="C16" i="41"/>
  <c r="H16" i="39"/>
  <c r="K16" i="40"/>
  <c r="F16" i="39"/>
  <c r="AC17" i="30"/>
  <c r="T17" i="30"/>
  <c r="H17" i="30"/>
  <c r="N17" i="30"/>
  <c r="A18" i="34"/>
  <c r="A18" i="30"/>
  <c r="C18" i="2"/>
  <c r="B17" i="2"/>
  <c r="A18" i="2"/>
  <c r="B17" i="41" l="1"/>
  <c r="D16" i="41"/>
  <c r="L18" i="36"/>
  <c r="M18" i="36"/>
  <c r="E18" i="41" s="1"/>
  <c r="AA18" i="36"/>
  <c r="K18" i="41" s="1"/>
  <c r="G18" i="36"/>
  <c r="H18" i="34" s="1"/>
  <c r="U18" i="36"/>
  <c r="J18" i="34" s="1"/>
  <c r="AD18" i="30"/>
  <c r="O18" i="30"/>
  <c r="I18" i="30"/>
  <c r="I18" i="37"/>
  <c r="O18" i="37"/>
  <c r="AD18" i="37"/>
  <c r="M18" i="38"/>
  <c r="U18" i="38"/>
  <c r="AA18" i="38"/>
  <c r="G18" i="38"/>
  <c r="G16" i="41"/>
  <c r="S18" i="30"/>
  <c r="K17" i="41"/>
  <c r="F16" i="40"/>
  <c r="F18" i="36"/>
  <c r="L16" i="34"/>
  <c r="N16" i="34" s="1"/>
  <c r="T18" i="36"/>
  <c r="I17" i="34"/>
  <c r="R14" i="41"/>
  <c r="O14" i="41"/>
  <c r="P14" i="41"/>
  <c r="Q14" i="41"/>
  <c r="N15" i="34"/>
  <c r="M15" i="34"/>
  <c r="O15" i="34"/>
  <c r="P15" i="34"/>
  <c r="AB15" i="38"/>
  <c r="N15" i="39"/>
  <c r="O15" i="39"/>
  <c r="P15" i="39"/>
  <c r="M15" i="39"/>
  <c r="I16" i="40"/>
  <c r="N15" i="41"/>
  <c r="L16" i="39"/>
  <c r="H17" i="41"/>
  <c r="O16" i="40"/>
  <c r="L16" i="40"/>
  <c r="Z18" i="36"/>
  <c r="G17" i="34"/>
  <c r="M17" i="40"/>
  <c r="C17" i="41"/>
  <c r="D17" i="41" s="1"/>
  <c r="H17" i="39"/>
  <c r="A19" i="36"/>
  <c r="A19" i="39"/>
  <c r="A19" i="40"/>
  <c r="A19" i="41"/>
  <c r="A19" i="38"/>
  <c r="A19" i="37"/>
  <c r="D17" i="34"/>
  <c r="D17" i="40"/>
  <c r="F17" i="41"/>
  <c r="G17" i="41" s="1"/>
  <c r="I17" i="39"/>
  <c r="G17" i="39"/>
  <c r="N17" i="40"/>
  <c r="T18" i="38"/>
  <c r="Z18" i="38"/>
  <c r="L18" i="38"/>
  <c r="F18" i="38"/>
  <c r="S18" i="37"/>
  <c r="N18" i="37"/>
  <c r="AC18" i="37"/>
  <c r="T18" i="37"/>
  <c r="H18" i="37"/>
  <c r="F17" i="34"/>
  <c r="J17" i="40"/>
  <c r="I17" i="41"/>
  <c r="J17" i="39"/>
  <c r="E17" i="40"/>
  <c r="D17" i="39"/>
  <c r="H17" i="40"/>
  <c r="E17" i="39"/>
  <c r="E17" i="34"/>
  <c r="G17" i="40"/>
  <c r="L17" i="41"/>
  <c r="K17" i="39"/>
  <c r="K17" i="40"/>
  <c r="F17" i="39"/>
  <c r="N18" i="30"/>
  <c r="H18" i="30"/>
  <c r="T18" i="30"/>
  <c r="AC18" i="30"/>
  <c r="B18" i="2"/>
  <c r="A19" i="34"/>
  <c r="A19" i="30"/>
  <c r="A19" i="2"/>
  <c r="C19" i="2"/>
  <c r="M17" i="41" l="1"/>
  <c r="J17" i="41"/>
  <c r="AD19" i="30"/>
  <c r="O19" i="30"/>
  <c r="I19" i="30"/>
  <c r="G19" i="38"/>
  <c r="M19" i="38"/>
  <c r="U19" i="38"/>
  <c r="AA19" i="38"/>
  <c r="L19" i="36"/>
  <c r="U19" i="36"/>
  <c r="J19" i="34" s="1"/>
  <c r="AA19" i="36"/>
  <c r="K19" i="41" s="1"/>
  <c r="G19" i="36"/>
  <c r="M19" i="36"/>
  <c r="AD19" i="37"/>
  <c r="O19" i="37"/>
  <c r="I19" i="37"/>
  <c r="AB16" i="36"/>
  <c r="B18" i="41"/>
  <c r="P16" i="34"/>
  <c r="I18" i="34"/>
  <c r="K18" i="34"/>
  <c r="M16" i="34"/>
  <c r="H18" i="41"/>
  <c r="O16" i="34"/>
  <c r="N16" i="41"/>
  <c r="O16" i="41" s="1"/>
  <c r="T19" i="36"/>
  <c r="L17" i="34"/>
  <c r="H19" i="34"/>
  <c r="L17" i="39"/>
  <c r="M16" i="39"/>
  <c r="N16" i="39"/>
  <c r="O16" i="39"/>
  <c r="AB16" i="38"/>
  <c r="P16" i="39"/>
  <c r="O15" i="41"/>
  <c r="P15" i="41"/>
  <c r="R15" i="41"/>
  <c r="Q15" i="41"/>
  <c r="I19" i="34"/>
  <c r="L17" i="40"/>
  <c r="F19" i="36"/>
  <c r="Z19" i="36"/>
  <c r="I17" i="40"/>
  <c r="F17" i="40"/>
  <c r="O17" i="40"/>
  <c r="H18" i="40"/>
  <c r="E18" i="39"/>
  <c r="G18" i="34"/>
  <c r="M18" i="40"/>
  <c r="F18" i="41"/>
  <c r="G18" i="41" s="1"/>
  <c r="I18" i="39"/>
  <c r="E18" i="34"/>
  <c r="G18" i="40"/>
  <c r="K18" i="40"/>
  <c r="F18" i="39"/>
  <c r="L18" i="41"/>
  <c r="M18" i="41" s="1"/>
  <c r="K18" i="39"/>
  <c r="T19" i="37"/>
  <c r="S19" i="37"/>
  <c r="H19" i="37"/>
  <c r="N19" i="37"/>
  <c r="AC19" i="37"/>
  <c r="D18" i="34"/>
  <c r="D18" i="40"/>
  <c r="I18" i="41"/>
  <c r="J18" i="39"/>
  <c r="A20" i="36"/>
  <c r="A20" i="40"/>
  <c r="A20" i="41"/>
  <c r="A20" i="37"/>
  <c r="A20" i="38"/>
  <c r="A20" i="39"/>
  <c r="F18" i="34"/>
  <c r="J18" i="40"/>
  <c r="E18" i="40"/>
  <c r="D18" i="39"/>
  <c r="G18" i="39"/>
  <c r="N18" i="40"/>
  <c r="C18" i="41"/>
  <c r="H18" i="39"/>
  <c r="Z19" i="38"/>
  <c r="F19" i="38"/>
  <c r="L19" i="38"/>
  <c r="T19" i="38"/>
  <c r="T19" i="30"/>
  <c r="N19" i="30"/>
  <c r="AC19" i="30"/>
  <c r="H19" i="30"/>
  <c r="S19" i="30"/>
  <c r="A20" i="34"/>
  <c r="A20" i="30"/>
  <c r="B19" i="2"/>
  <c r="A20" i="2"/>
  <c r="C20" i="2"/>
  <c r="J18" i="41" l="1"/>
  <c r="D18" i="41"/>
  <c r="G20" i="38"/>
  <c r="AA20" i="38"/>
  <c r="M20" i="38"/>
  <c r="U20" i="38"/>
  <c r="AD20" i="37"/>
  <c r="O20" i="37"/>
  <c r="I20" i="37"/>
  <c r="O20" i="30"/>
  <c r="I20" i="30"/>
  <c r="AD20" i="30"/>
  <c r="L20" i="36"/>
  <c r="M20" i="36"/>
  <c r="E20" i="41" s="1"/>
  <c r="U20" i="36"/>
  <c r="H20" i="41" s="1"/>
  <c r="G20" i="36"/>
  <c r="H20" i="34" s="1"/>
  <c r="AA20" i="36"/>
  <c r="K20" i="34" s="1"/>
  <c r="Q16" i="41"/>
  <c r="P16" i="41"/>
  <c r="I18" i="40"/>
  <c r="R16" i="41"/>
  <c r="Z20" i="36"/>
  <c r="L18" i="40"/>
  <c r="H19" i="41"/>
  <c r="K19" i="34"/>
  <c r="E19" i="41"/>
  <c r="B19" i="41"/>
  <c r="T20" i="36"/>
  <c r="L18" i="34"/>
  <c r="P17" i="34"/>
  <c r="M17" i="34"/>
  <c r="N17" i="34"/>
  <c r="O17" i="34"/>
  <c r="N17" i="41"/>
  <c r="L18" i="39"/>
  <c r="AB17" i="38"/>
  <c r="M17" i="39"/>
  <c r="N17" i="39"/>
  <c r="O17" i="39"/>
  <c r="P17" i="39"/>
  <c r="F20" i="36"/>
  <c r="AB17" i="36"/>
  <c r="F18" i="40"/>
  <c r="O18" i="40"/>
  <c r="F19" i="34"/>
  <c r="J19" i="40"/>
  <c r="F19" i="41"/>
  <c r="I19" i="39"/>
  <c r="J19" i="39"/>
  <c r="I19" i="41"/>
  <c r="G19" i="34"/>
  <c r="M19" i="40"/>
  <c r="C19" i="41"/>
  <c r="H19" i="39"/>
  <c r="T20" i="38"/>
  <c r="L20" i="38"/>
  <c r="F20" i="38"/>
  <c r="Z20" i="38"/>
  <c r="K19" i="40"/>
  <c r="F19" i="39"/>
  <c r="D19" i="34"/>
  <c r="D19" i="40"/>
  <c r="E19" i="39"/>
  <c r="H19" i="40"/>
  <c r="A21" i="36"/>
  <c r="A21" i="41"/>
  <c r="A21" i="40"/>
  <c r="A21" i="38"/>
  <c r="A21" i="37"/>
  <c r="A21" i="39"/>
  <c r="E19" i="34"/>
  <c r="G19" i="40"/>
  <c r="L19" i="41"/>
  <c r="M19" i="41" s="1"/>
  <c r="K19" i="39"/>
  <c r="S20" i="37"/>
  <c r="H20" i="37"/>
  <c r="N20" i="37"/>
  <c r="T20" i="37"/>
  <c r="AC20" i="37"/>
  <c r="N19" i="40"/>
  <c r="G19" i="39"/>
  <c r="E19" i="40"/>
  <c r="D19" i="39"/>
  <c r="S20" i="30"/>
  <c r="AC20" i="30"/>
  <c r="T20" i="30"/>
  <c r="H20" i="30"/>
  <c r="N20" i="30"/>
  <c r="A21" i="34"/>
  <c r="A21" i="30"/>
  <c r="B20" i="2"/>
  <c r="C21" i="2"/>
  <c r="A21" i="2"/>
  <c r="I20" i="34" l="1"/>
  <c r="M21" i="38"/>
  <c r="AA21" i="38"/>
  <c r="G21" i="38"/>
  <c r="U21" i="38"/>
  <c r="G21" i="36"/>
  <c r="H21" i="34" s="1"/>
  <c r="M21" i="36"/>
  <c r="I21" i="34" s="1"/>
  <c r="AA21" i="36"/>
  <c r="K21" i="34" s="1"/>
  <c r="U21" i="36"/>
  <c r="J21" i="34" s="1"/>
  <c r="I21" i="37"/>
  <c r="AD21" i="37"/>
  <c r="O21" i="37"/>
  <c r="AD21" i="30"/>
  <c r="I21" i="30"/>
  <c r="O21" i="30"/>
  <c r="J20" i="34"/>
  <c r="K20" i="41"/>
  <c r="L21" i="36"/>
  <c r="D19" i="41"/>
  <c r="F21" i="36"/>
  <c r="J19" i="41"/>
  <c r="G19" i="41"/>
  <c r="L19" i="34"/>
  <c r="M19" i="34" s="1"/>
  <c r="Z21" i="36"/>
  <c r="T21" i="36"/>
  <c r="O18" i="34"/>
  <c r="M18" i="34"/>
  <c r="P18" i="34"/>
  <c r="N18" i="34"/>
  <c r="L19" i="39"/>
  <c r="I19" i="40"/>
  <c r="AB18" i="38"/>
  <c r="M18" i="39"/>
  <c r="N18" i="39"/>
  <c r="O18" i="39"/>
  <c r="P18" i="39"/>
  <c r="B20" i="41"/>
  <c r="R17" i="41"/>
  <c r="O17" i="41"/>
  <c r="Q17" i="41"/>
  <c r="P17" i="41"/>
  <c r="AC21" i="30"/>
  <c r="N18" i="41"/>
  <c r="O19" i="40"/>
  <c r="F19" i="40"/>
  <c r="L19" i="40"/>
  <c r="AB18" i="36"/>
  <c r="G20" i="34"/>
  <c r="M20" i="40"/>
  <c r="K20" i="40"/>
  <c r="F20" i="39"/>
  <c r="C20" i="41"/>
  <c r="H20" i="39"/>
  <c r="A22" i="36"/>
  <c r="A22" i="41"/>
  <c r="A22" i="40"/>
  <c r="A22" i="39"/>
  <c r="A22" i="38"/>
  <c r="A22" i="37"/>
  <c r="E20" i="34"/>
  <c r="G20" i="40"/>
  <c r="E20" i="39"/>
  <c r="H20" i="40"/>
  <c r="I20" i="41"/>
  <c r="J20" i="41" s="1"/>
  <c r="J20" i="39"/>
  <c r="E20" i="40"/>
  <c r="D20" i="39"/>
  <c r="Z21" i="38"/>
  <c r="F21" i="38"/>
  <c r="L21" i="38"/>
  <c r="T21" i="38"/>
  <c r="L20" i="41"/>
  <c r="M20" i="41" s="1"/>
  <c r="K20" i="39"/>
  <c r="D20" i="34"/>
  <c r="D20" i="40"/>
  <c r="F20" i="34"/>
  <c r="J20" i="40"/>
  <c r="N20" i="40"/>
  <c r="G20" i="39"/>
  <c r="AC21" i="37"/>
  <c r="N21" i="37"/>
  <c r="H21" i="37"/>
  <c r="T21" i="37"/>
  <c r="S21" i="37"/>
  <c r="I20" i="39"/>
  <c r="F20" i="41"/>
  <c r="G20" i="41" s="1"/>
  <c r="N21" i="30"/>
  <c r="H21" i="30"/>
  <c r="T21" i="30"/>
  <c r="S21" i="30"/>
  <c r="A22" i="34"/>
  <c r="A22" i="30"/>
  <c r="B21" i="2"/>
  <c r="C22" i="2"/>
  <c r="A22" i="2"/>
  <c r="B21" i="41" l="1"/>
  <c r="AC22" i="30"/>
  <c r="AD22" i="30"/>
  <c r="O22" i="30"/>
  <c r="I22" i="30"/>
  <c r="M22" i="38"/>
  <c r="U22" i="38"/>
  <c r="AA22" i="38"/>
  <c r="G22" i="38"/>
  <c r="I22" i="37"/>
  <c r="AD22" i="37"/>
  <c r="O22" i="37"/>
  <c r="AA22" i="36"/>
  <c r="K22" i="34" s="1"/>
  <c r="U22" i="36"/>
  <c r="J22" i="34" s="1"/>
  <c r="G22" i="36"/>
  <c r="H22" i="34" s="1"/>
  <c r="M22" i="36"/>
  <c r="E22" i="41" s="1"/>
  <c r="L20" i="39"/>
  <c r="O20" i="40"/>
  <c r="Z22" i="36"/>
  <c r="F22" i="36"/>
  <c r="T22" i="36"/>
  <c r="E21" i="41"/>
  <c r="P19" i="34"/>
  <c r="O19" i="34"/>
  <c r="N19" i="34"/>
  <c r="H21" i="41"/>
  <c r="L22" i="36"/>
  <c r="N19" i="41"/>
  <c r="R18" i="41"/>
  <c r="P18" i="41"/>
  <c r="O18" i="41"/>
  <c r="Q18" i="41"/>
  <c r="AB19" i="38"/>
  <c r="O19" i="39"/>
  <c r="P19" i="39"/>
  <c r="M19" i="39"/>
  <c r="N19" i="39"/>
  <c r="D20" i="41"/>
  <c r="AB20" i="38"/>
  <c r="P20" i="39"/>
  <c r="M20" i="39"/>
  <c r="N20" i="39"/>
  <c r="O20" i="39"/>
  <c r="K21" i="41"/>
  <c r="L20" i="34"/>
  <c r="L20" i="40"/>
  <c r="AB19" i="36"/>
  <c r="F20" i="40"/>
  <c r="I20" i="40"/>
  <c r="E21" i="40"/>
  <c r="D21" i="39"/>
  <c r="E21" i="34"/>
  <c r="G21" i="40"/>
  <c r="H21" i="40"/>
  <c r="E21" i="39"/>
  <c r="C21" i="41"/>
  <c r="D21" i="41" s="1"/>
  <c r="H21" i="39"/>
  <c r="G21" i="34"/>
  <c r="M21" i="40"/>
  <c r="A23" i="36"/>
  <c r="A23" i="41"/>
  <c r="A23" i="40"/>
  <c r="A23" i="39"/>
  <c r="A23" i="37"/>
  <c r="A23" i="38"/>
  <c r="F21" i="34"/>
  <c r="J21" i="40"/>
  <c r="L21" i="41"/>
  <c r="K21" i="39"/>
  <c r="F21" i="41"/>
  <c r="I21" i="39"/>
  <c r="S22" i="37"/>
  <c r="N22" i="37"/>
  <c r="AC22" i="37"/>
  <c r="T22" i="37"/>
  <c r="H22" i="37"/>
  <c r="I21" i="41"/>
  <c r="J21" i="41" s="1"/>
  <c r="J21" i="39"/>
  <c r="D21" i="34"/>
  <c r="D21" i="40"/>
  <c r="F21" i="40" s="1"/>
  <c r="K21" i="40"/>
  <c r="F21" i="39"/>
  <c r="N21" i="40"/>
  <c r="G21" i="39"/>
  <c r="T22" i="38"/>
  <c r="Z22" i="38"/>
  <c r="L22" i="38"/>
  <c r="F22" i="38"/>
  <c r="S22" i="30"/>
  <c r="T22" i="30"/>
  <c r="H22" i="30"/>
  <c r="N22" i="30"/>
  <c r="A23" i="34"/>
  <c r="A23" i="30"/>
  <c r="B22" i="2"/>
  <c r="C23" i="2"/>
  <c r="A23" i="2"/>
  <c r="I22" i="34" l="1"/>
  <c r="L23" i="36"/>
  <c r="U23" i="36"/>
  <c r="AA23" i="36"/>
  <c r="M23" i="36"/>
  <c r="G23" i="36"/>
  <c r="B23" i="41" s="1"/>
  <c r="AD23" i="37"/>
  <c r="O23" i="37"/>
  <c r="I23" i="37"/>
  <c r="S23" i="30"/>
  <c r="AD23" i="30"/>
  <c r="I23" i="30"/>
  <c r="O23" i="30"/>
  <c r="M23" i="38"/>
  <c r="U23" i="38"/>
  <c r="AA23" i="38"/>
  <c r="G23" i="38"/>
  <c r="B22" i="41"/>
  <c r="K22" i="41"/>
  <c r="I21" i="40"/>
  <c r="G21" i="41"/>
  <c r="H22" i="41"/>
  <c r="M21" i="41"/>
  <c r="Z23" i="36"/>
  <c r="T23" i="36"/>
  <c r="R19" i="41"/>
  <c r="P19" i="41"/>
  <c r="O19" i="41"/>
  <c r="Q19" i="41"/>
  <c r="L21" i="39"/>
  <c r="L21" i="34"/>
  <c r="N20" i="34"/>
  <c r="O20" i="34"/>
  <c r="P20" i="34"/>
  <c r="M20" i="34"/>
  <c r="AB20" i="36"/>
  <c r="N20" i="41"/>
  <c r="O21" i="40"/>
  <c r="L21" i="40"/>
  <c r="N21" i="41" s="1"/>
  <c r="T23" i="37"/>
  <c r="S23" i="37"/>
  <c r="H23" i="37"/>
  <c r="AC23" i="37"/>
  <c r="N23" i="37"/>
  <c r="G22" i="34"/>
  <c r="M22" i="40"/>
  <c r="C22" i="41"/>
  <c r="D22" i="41" s="1"/>
  <c r="H22" i="39"/>
  <c r="K22" i="40"/>
  <c r="F22" i="39"/>
  <c r="L22" i="41"/>
  <c r="M22" i="41" s="1"/>
  <c r="K22" i="39"/>
  <c r="F23" i="36"/>
  <c r="I22" i="41"/>
  <c r="J22" i="41" s="1"/>
  <c r="J22" i="39"/>
  <c r="E22" i="40"/>
  <c r="D22" i="39"/>
  <c r="G22" i="39"/>
  <c r="N22" i="40"/>
  <c r="D22" i="34"/>
  <c r="D22" i="40"/>
  <c r="F22" i="41"/>
  <c r="G22" i="41" s="1"/>
  <c r="I22" i="39"/>
  <c r="A24" i="36"/>
  <c r="A24" i="40"/>
  <c r="A24" i="41"/>
  <c r="A24" i="37"/>
  <c r="A24" i="39"/>
  <c r="A24" i="38"/>
  <c r="E22" i="34"/>
  <c r="G22" i="40"/>
  <c r="F22" i="34"/>
  <c r="J22" i="40"/>
  <c r="H22" i="40"/>
  <c r="E22" i="39"/>
  <c r="Z23" i="38"/>
  <c r="F23" i="38"/>
  <c r="L23" i="38"/>
  <c r="T23" i="38"/>
  <c r="N23" i="30"/>
  <c r="T23" i="30"/>
  <c r="H23" i="30"/>
  <c r="AC23" i="30"/>
  <c r="A24" i="34"/>
  <c r="A24" i="30"/>
  <c r="B23" i="2"/>
  <c r="C24" i="2"/>
  <c r="A24" i="2"/>
  <c r="AA24" i="38" l="1"/>
  <c r="U24" i="38"/>
  <c r="G24" i="38"/>
  <c r="M24" i="38"/>
  <c r="Z24" i="36"/>
  <c r="M24" i="36"/>
  <c r="AA24" i="36"/>
  <c r="K24" i="34" s="1"/>
  <c r="G24" i="36"/>
  <c r="U24" i="36"/>
  <c r="I24" i="37"/>
  <c r="AD24" i="37"/>
  <c r="O24" i="37"/>
  <c r="O24" i="30"/>
  <c r="AD24" i="30"/>
  <c r="I24" i="30"/>
  <c r="H23" i="34"/>
  <c r="Q21" i="41"/>
  <c r="R21" i="41"/>
  <c r="P21" i="41"/>
  <c r="O21" i="41"/>
  <c r="L22" i="34"/>
  <c r="L22" i="39"/>
  <c r="M21" i="34"/>
  <c r="O21" i="34"/>
  <c r="P21" i="34"/>
  <c r="N21" i="34"/>
  <c r="Q20" i="41"/>
  <c r="R20" i="41"/>
  <c r="O20" i="41"/>
  <c r="P20" i="41"/>
  <c r="N21" i="39"/>
  <c r="O21" i="39"/>
  <c r="P21" i="39"/>
  <c r="M21" i="39"/>
  <c r="AB21" i="38"/>
  <c r="F22" i="40"/>
  <c r="AB21" i="36"/>
  <c r="I22" i="40"/>
  <c r="L22" i="40"/>
  <c r="O22" i="40"/>
  <c r="D23" i="34"/>
  <c r="D23" i="40"/>
  <c r="G23" i="34"/>
  <c r="M23" i="40"/>
  <c r="O23" i="40" s="1"/>
  <c r="L24" i="36"/>
  <c r="S24" i="37"/>
  <c r="H24" i="37"/>
  <c r="T24" i="37"/>
  <c r="AC24" i="37"/>
  <c r="N24" i="37"/>
  <c r="A25" i="36"/>
  <c r="A25" i="41"/>
  <c r="A25" i="40"/>
  <c r="A25" i="38"/>
  <c r="A25" i="37"/>
  <c r="A25" i="39"/>
  <c r="I23" i="41"/>
  <c r="J23" i="39"/>
  <c r="E23" i="40"/>
  <c r="D23" i="39"/>
  <c r="F23" i="34"/>
  <c r="J23" i="40"/>
  <c r="T24" i="36"/>
  <c r="F23" i="41"/>
  <c r="I23" i="39"/>
  <c r="I23" i="34"/>
  <c r="E23" i="41"/>
  <c r="H23" i="40"/>
  <c r="E23" i="39"/>
  <c r="K23" i="40"/>
  <c r="F23" i="39"/>
  <c r="C23" i="41"/>
  <c r="D23" i="41" s="1"/>
  <c r="H23" i="39"/>
  <c r="F24" i="36"/>
  <c r="E23" i="34"/>
  <c r="G23" i="40"/>
  <c r="I23" i="40" s="1"/>
  <c r="L23" i="41"/>
  <c r="K23" i="39"/>
  <c r="J23" i="34"/>
  <c r="H23" i="41"/>
  <c r="J23" i="41" s="1"/>
  <c r="T24" i="38"/>
  <c r="L24" i="38"/>
  <c r="F24" i="38"/>
  <c r="Z24" i="38"/>
  <c r="K23" i="34"/>
  <c r="K23" i="41"/>
  <c r="N23" i="40"/>
  <c r="G23" i="39"/>
  <c r="AC24" i="30"/>
  <c r="H24" i="30"/>
  <c r="T24" i="30"/>
  <c r="S24" i="30"/>
  <c r="N24" i="30"/>
  <c r="A25" i="34"/>
  <c r="A25" i="30"/>
  <c r="B24" i="2"/>
  <c r="C25" i="2"/>
  <c r="A25" i="2"/>
  <c r="N22" i="41" l="1"/>
  <c r="G25" i="36"/>
  <c r="U25" i="36"/>
  <c r="M25" i="36"/>
  <c r="I25" i="34" s="1"/>
  <c r="AA25" i="36"/>
  <c r="U25" i="38"/>
  <c r="AA25" i="38"/>
  <c r="G25" i="38"/>
  <c r="M25" i="38"/>
  <c r="AC25" i="30"/>
  <c r="AD25" i="30"/>
  <c r="I25" i="30"/>
  <c r="O25" i="30"/>
  <c r="AD25" i="37"/>
  <c r="O25" i="37"/>
  <c r="I25" i="37"/>
  <c r="K24" i="41"/>
  <c r="R22" i="41"/>
  <c r="O22" i="41"/>
  <c r="P22" i="41"/>
  <c r="Q22" i="41"/>
  <c r="M22" i="39"/>
  <c r="N22" i="39"/>
  <c r="O22" i="39"/>
  <c r="P22" i="39"/>
  <c r="AB22" i="38"/>
  <c r="L23" i="39"/>
  <c r="L23" i="34"/>
  <c r="N22" i="34"/>
  <c r="M22" i="34"/>
  <c r="O22" i="34"/>
  <c r="P22" i="34"/>
  <c r="L25" i="36"/>
  <c r="L23" i="40"/>
  <c r="G23" i="41"/>
  <c r="F23" i="40"/>
  <c r="N23" i="41" s="1"/>
  <c r="AB22" i="36"/>
  <c r="M23" i="41"/>
  <c r="T25" i="36"/>
  <c r="N24" i="40"/>
  <c r="G24" i="39"/>
  <c r="I24" i="34"/>
  <c r="E24" i="41"/>
  <c r="E24" i="34"/>
  <c r="G24" i="40"/>
  <c r="F25" i="36"/>
  <c r="H24" i="34"/>
  <c r="B24" i="41"/>
  <c r="Z25" i="38"/>
  <c r="F25" i="38"/>
  <c r="T25" i="38"/>
  <c r="L25" i="38"/>
  <c r="D24" i="39"/>
  <c r="E24" i="40"/>
  <c r="K24" i="40"/>
  <c r="F24" i="39"/>
  <c r="I24" i="39"/>
  <c r="F24" i="41"/>
  <c r="J24" i="34"/>
  <c r="H24" i="41"/>
  <c r="AC25" i="37"/>
  <c r="T25" i="37"/>
  <c r="H25" i="37"/>
  <c r="S25" i="37"/>
  <c r="N25" i="37"/>
  <c r="Z25" i="36"/>
  <c r="F24" i="34"/>
  <c r="J24" i="40"/>
  <c r="L24" i="41"/>
  <c r="M24" i="41" s="1"/>
  <c r="K24" i="39"/>
  <c r="H24" i="40"/>
  <c r="E24" i="39"/>
  <c r="A26" i="36"/>
  <c r="A26" i="40"/>
  <c r="A26" i="41"/>
  <c r="A26" i="39"/>
  <c r="A26" i="38"/>
  <c r="A26" i="37"/>
  <c r="G24" i="34"/>
  <c r="M24" i="40"/>
  <c r="I24" i="41"/>
  <c r="J24" i="39"/>
  <c r="D24" i="34"/>
  <c r="D24" i="40"/>
  <c r="F24" i="40" s="1"/>
  <c r="C24" i="41"/>
  <c r="H24" i="39"/>
  <c r="N25" i="30"/>
  <c r="H25" i="30"/>
  <c r="T25" i="30"/>
  <c r="S25" i="30"/>
  <c r="C26" i="2"/>
  <c r="A26" i="34"/>
  <c r="A26" i="30"/>
  <c r="A26" i="2"/>
  <c r="B25" i="2"/>
  <c r="E25" i="41" l="1"/>
  <c r="I26" i="37"/>
  <c r="O26" i="37"/>
  <c r="AD26" i="37"/>
  <c r="AD26" i="30"/>
  <c r="O26" i="30"/>
  <c r="I26" i="30"/>
  <c r="M26" i="38"/>
  <c r="U26" i="38"/>
  <c r="AA26" i="38"/>
  <c r="G26" i="38"/>
  <c r="F26" i="36"/>
  <c r="M26" i="36"/>
  <c r="E26" i="41" s="1"/>
  <c r="U26" i="36"/>
  <c r="G26" i="36"/>
  <c r="H26" i="34" s="1"/>
  <c r="AA26" i="36"/>
  <c r="K26" i="34" s="1"/>
  <c r="T26" i="36"/>
  <c r="L24" i="39"/>
  <c r="N23" i="39"/>
  <c r="O23" i="39"/>
  <c r="M23" i="39"/>
  <c r="P23" i="39"/>
  <c r="AB23" i="38"/>
  <c r="J26" i="34"/>
  <c r="M23" i="34"/>
  <c r="N23" i="34"/>
  <c r="O23" i="34"/>
  <c r="P23" i="34"/>
  <c r="Z26" i="36"/>
  <c r="Q23" i="41"/>
  <c r="R23" i="41"/>
  <c r="O23" i="41"/>
  <c r="P23" i="41"/>
  <c r="L24" i="34"/>
  <c r="D24" i="41"/>
  <c r="L26" i="36"/>
  <c r="O24" i="40"/>
  <c r="L24" i="40"/>
  <c r="J24" i="41"/>
  <c r="G24" i="41"/>
  <c r="AB23" i="36"/>
  <c r="I24" i="40"/>
  <c r="N24" i="41" s="1"/>
  <c r="E25" i="34"/>
  <c r="G25" i="40"/>
  <c r="E25" i="40"/>
  <c r="D25" i="39"/>
  <c r="G25" i="34"/>
  <c r="M25" i="40"/>
  <c r="O25" i="40" s="1"/>
  <c r="N26" i="37"/>
  <c r="AC26" i="37"/>
  <c r="T26" i="37"/>
  <c r="H26" i="37"/>
  <c r="S26" i="37"/>
  <c r="H25" i="34"/>
  <c r="B25" i="41"/>
  <c r="N25" i="40"/>
  <c r="G25" i="39"/>
  <c r="K25" i="40"/>
  <c r="F25" i="39"/>
  <c r="C25" i="41"/>
  <c r="H25" i="39"/>
  <c r="L25" i="41"/>
  <c r="K25" i="39"/>
  <c r="F25" i="34"/>
  <c r="J25" i="40"/>
  <c r="K25" i="34"/>
  <c r="K25" i="41"/>
  <c r="M25" i="41" s="1"/>
  <c r="A27" i="36"/>
  <c r="A27" i="41"/>
  <c r="A27" i="37"/>
  <c r="A27" i="40"/>
  <c r="A27" i="39"/>
  <c r="A27" i="38"/>
  <c r="D25" i="34"/>
  <c r="D25" i="40"/>
  <c r="T26" i="38"/>
  <c r="Z26" i="38"/>
  <c r="L26" i="38"/>
  <c r="F26" i="38"/>
  <c r="H25" i="40"/>
  <c r="E25" i="39"/>
  <c r="I25" i="41"/>
  <c r="J25" i="39"/>
  <c r="F25" i="41"/>
  <c r="G25" i="41" s="1"/>
  <c r="I25" i="39"/>
  <c r="J25" i="34"/>
  <c r="H25" i="41"/>
  <c r="T26" i="30"/>
  <c r="N26" i="30"/>
  <c r="S26" i="30"/>
  <c r="AC26" i="30"/>
  <c r="H26" i="30"/>
  <c r="A27" i="34"/>
  <c r="A27" i="30"/>
  <c r="B26" i="2"/>
  <c r="M6" i="40"/>
  <c r="O6" i="40" s="1"/>
  <c r="N6" i="41" s="1"/>
  <c r="Z27" i="36" l="1"/>
  <c r="G27" i="36"/>
  <c r="B27" i="41" s="1"/>
  <c r="M27" i="36"/>
  <c r="I27" i="34" s="1"/>
  <c r="AA27" i="36"/>
  <c r="K27" i="41" s="1"/>
  <c r="U27" i="36"/>
  <c r="H27" i="41" s="1"/>
  <c r="G27" i="38"/>
  <c r="M27" i="38"/>
  <c r="U27" i="38"/>
  <c r="AA27" i="38"/>
  <c r="AD27" i="30"/>
  <c r="O27" i="30"/>
  <c r="I27" i="30"/>
  <c r="I27" i="37"/>
  <c r="O27" i="37"/>
  <c r="AD27" i="37"/>
  <c r="I26" i="34"/>
  <c r="B26" i="41"/>
  <c r="Q24" i="41"/>
  <c r="P24" i="41"/>
  <c r="R24" i="41"/>
  <c r="O24" i="41"/>
  <c r="Q6" i="41"/>
  <c r="O6" i="41"/>
  <c r="P6" i="41"/>
  <c r="R6" i="41"/>
  <c r="M24" i="34"/>
  <c r="N24" i="34"/>
  <c r="O24" i="34"/>
  <c r="P24" i="34"/>
  <c r="D25" i="41"/>
  <c r="F25" i="40"/>
  <c r="L25" i="34"/>
  <c r="K26" i="41"/>
  <c r="H26" i="41"/>
  <c r="L27" i="36"/>
  <c r="L25" i="39"/>
  <c r="O24" i="39"/>
  <c r="P24" i="39"/>
  <c r="N24" i="39"/>
  <c r="AB24" i="38"/>
  <c r="M24" i="39"/>
  <c r="T27" i="36"/>
  <c r="F27" i="36"/>
  <c r="J25" i="41"/>
  <c r="L25" i="40"/>
  <c r="I25" i="40"/>
  <c r="AB24" i="36"/>
  <c r="F26" i="41"/>
  <c r="G26" i="41" s="1"/>
  <c r="I26" i="39"/>
  <c r="N26" i="40"/>
  <c r="G26" i="39"/>
  <c r="I26" i="41"/>
  <c r="J26" i="41" s="1"/>
  <c r="J26" i="39"/>
  <c r="F26" i="39"/>
  <c r="K26" i="40"/>
  <c r="H27" i="37"/>
  <c r="T27" i="37"/>
  <c r="S27" i="37"/>
  <c r="N27" i="37"/>
  <c r="AC27" i="37"/>
  <c r="H26" i="40"/>
  <c r="E26" i="39"/>
  <c r="Z27" i="38"/>
  <c r="F27" i="38"/>
  <c r="L27" i="38"/>
  <c r="T27" i="38"/>
  <c r="E26" i="34"/>
  <c r="G26" i="40"/>
  <c r="I26" i="40" s="1"/>
  <c r="F26" i="34"/>
  <c r="J26" i="40"/>
  <c r="E26" i="40"/>
  <c r="D26" i="39"/>
  <c r="D26" i="34"/>
  <c r="D26" i="40"/>
  <c r="F26" i="40" s="1"/>
  <c r="G26" i="34"/>
  <c r="M26" i="40"/>
  <c r="K26" i="39"/>
  <c r="L26" i="41"/>
  <c r="M26" i="41" s="1"/>
  <c r="C26" i="41"/>
  <c r="D26" i="41" s="1"/>
  <c r="H26" i="39"/>
  <c r="G6" i="34"/>
  <c r="L6" i="34" s="1"/>
  <c r="N27" i="30"/>
  <c r="H27" i="30"/>
  <c r="T27" i="30"/>
  <c r="AC27" i="30"/>
  <c r="S27" i="30"/>
  <c r="H27" i="34" l="1"/>
  <c r="J27" i="34"/>
  <c r="K27" i="34"/>
  <c r="E27" i="41"/>
  <c r="M25" i="39"/>
  <c r="N25" i="39"/>
  <c r="O25" i="39"/>
  <c r="AB25" i="38"/>
  <c r="P25" i="39"/>
  <c r="N26" i="41"/>
  <c r="L26" i="34"/>
  <c r="L26" i="39"/>
  <c r="AB6" i="36"/>
  <c r="M25" i="34"/>
  <c r="N25" i="34"/>
  <c r="O25" i="34"/>
  <c r="P25" i="34"/>
  <c r="N25" i="41"/>
  <c r="AB25" i="36"/>
  <c r="O26" i="40"/>
  <c r="L26" i="40"/>
  <c r="D27" i="34"/>
  <c r="D27" i="40"/>
  <c r="F27" i="40" s="1"/>
  <c r="G27" i="34"/>
  <c r="M27" i="40"/>
  <c r="F27" i="34"/>
  <c r="J27" i="40"/>
  <c r="L27" i="40" s="1"/>
  <c r="F27" i="41"/>
  <c r="G27" i="41" s="1"/>
  <c r="I27" i="39"/>
  <c r="E27" i="40"/>
  <c r="D27" i="39"/>
  <c r="N27" i="40"/>
  <c r="G27" i="39"/>
  <c r="E27" i="34"/>
  <c r="G27" i="40"/>
  <c r="L27" i="41"/>
  <c r="M27" i="41" s="1"/>
  <c r="K27" i="39"/>
  <c r="H27" i="40"/>
  <c r="E27" i="39"/>
  <c r="I27" i="41"/>
  <c r="J27" i="41" s="1"/>
  <c r="J27" i="39"/>
  <c r="C27" i="41"/>
  <c r="D27" i="41" s="1"/>
  <c r="H27" i="39"/>
  <c r="K27" i="40"/>
  <c r="F27" i="39"/>
  <c r="M6" i="34" l="1"/>
  <c r="N6" i="34"/>
  <c r="P6" i="34"/>
  <c r="O6" i="34"/>
  <c r="AB26" i="38"/>
  <c r="P26" i="39"/>
  <c r="M26" i="39"/>
  <c r="N26" i="39"/>
  <c r="O26" i="39"/>
  <c r="O26" i="34"/>
  <c r="M26" i="34"/>
  <c r="N26" i="34"/>
  <c r="P26" i="34"/>
  <c r="R26" i="41"/>
  <c r="O26" i="41"/>
  <c r="P26" i="41"/>
  <c r="Q26" i="41"/>
  <c r="N27" i="41"/>
  <c r="L27" i="39"/>
  <c r="O25" i="41"/>
  <c r="P25" i="41"/>
  <c r="Q25" i="41"/>
  <c r="R25" i="41"/>
  <c r="L27" i="34"/>
  <c r="L30" i="34" s="1"/>
  <c r="L31" i="34" s="1"/>
  <c r="I27" i="40"/>
  <c r="O27" i="40"/>
  <c r="AB26" i="36"/>
  <c r="AB27" i="38" l="1"/>
  <c r="N27" i="39"/>
  <c r="N29" i="39" s="1"/>
  <c r="M27" i="39"/>
  <c r="M29" i="39" s="1"/>
  <c r="O27" i="39"/>
  <c r="O29" i="39" s="1"/>
  <c r="P27" i="39"/>
  <c r="P29" i="39" s="1"/>
  <c r="P27" i="41"/>
  <c r="P28" i="41" s="1"/>
  <c r="H16" i="17" s="1"/>
  <c r="Q27" i="41"/>
  <c r="R27" i="41"/>
  <c r="R28" i="41" s="1"/>
  <c r="K16" i="17" s="1"/>
  <c r="O27" i="41"/>
  <c r="O28" i="41" s="1"/>
  <c r="F16" i="17" s="1"/>
  <c r="P27" i="34"/>
  <c r="P29" i="34" s="1"/>
  <c r="M27" i="34"/>
  <c r="M29" i="34" s="1"/>
  <c r="N27" i="34"/>
  <c r="N29" i="34" s="1"/>
  <c r="O27" i="34"/>
  <c r="O29" i="34" s="1"/>
  <c r="N28" i="41"/>
  <c r="N29" i="41" s="1"/>
  <c r="Q28" i="41"/>
  <c r="J16" i="17" s="1"/>
  <c r="L30" i="39"/>
  <c r="L31" i="39" s="1"/>
  <c r="AB27" i="36"/>
</calcChain>
</file>

<file path=xl/sharedStrings.xml><?xml version="1.0" encoding="utf-8"?>
<sst xmlns="http://schemas.openxmlformats.org/spreadsheetml/2006/main" count="976" uniqueCount="546">
  <si>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</si>
  <si>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</si>
  <si>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</si>
  <si>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</si>
  <si>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</si>
  <si>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</si>
  <si>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</si>
  <si>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</si>
  <si>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</si>
  <si>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</si>
  <si>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</si>
  <si>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</si>
  <si>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</si>
  <si>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</si>
  <si>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</si>
  <si>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</si>
  <si>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</si>
  <si>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</si>
  <si>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</si>
  <si>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</si>
  <si>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</si>
  <si>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</si>
  <si>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</si>
  <si>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</si>
  <si>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</si>
  <si>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</si>
  <si>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</si>
  <si>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</si>
  <si>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</si>
  <si>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</si>
  <si>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</si>
  <si>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</si>
  <si>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</si>
  <si>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</si>
  <si>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</si>
  <si>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</si>
  <si>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</si>
  <si>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</si>
  <si>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</si>
  <si>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</si>
  <si>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</si>
  <si>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</si>
  <si>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</si>
  <si>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</si>
  <si>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</si>
  <si>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</si>
  <si>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</si>
  <si>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</si>
  <si>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</si>
  <si>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</si>
  <si>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</si>
  <si>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</si>
  <si>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</si>
  <si>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</si>
  <si>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</si>
  <si>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</si>
  <si>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</si>
  <si>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</si>
  <si>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</si>
  <si>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</si>
  <si>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</si>
  <si>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</si>
  <si>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</si>
  <si>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</si>
  <si>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</si>
  <si>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</si>
  <si>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</si>
  <si>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</si>
  <si>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</si>
  <si>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</si>
  <si>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</si>
  <si>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</si>
  <si>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</si>
  <si>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</si>
  <si>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</si>
  <si>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</si>
  <si>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</si>
  <si>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</si>
  <si>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</si>
  <si>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</si>
  <si>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</si>
  <si>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</si>
  <si>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</si>
  <si>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</si>
  <si>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</si>
  <si>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</si>
  <si>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</si>
  <si>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</si>
  <si>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</si>
  <si>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</si>
  <si>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</si>
  <si>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</si>
  <si>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</si>
  <si>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</si>
  <si>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</si>
  <si>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</si>
  <si>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</si>
  <si>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</si>
  <si>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</si>
  <si>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</si>
  <si>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</si>
  <si>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</si>
  <si>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</si>
  <si>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</si>
  <si>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</si>
  <si>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</si>
  <si>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</si>
  <si>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</si>
  <si>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</si>
  <si>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</si>
  <si>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</si>
  <si>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</si>
  <si>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</si>
  <si>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</si>
  <si>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</si>
  <si>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</si>
  <si>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</si>
  <si>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</si>
  <si>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</si>
  <si>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</si>
  <si>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</si>
  <si>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</si>
  <si>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</si>
  <si>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</si>
  <si>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</si>
  <si>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</si>
  <si>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</si>
  <si>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</si>
  <si>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</si>
  <si>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</si>
  <si>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</si>
  <si>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</si>
  <si>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</si>
  <si>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</si>
  <si>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</si>
  <si>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</si>
  <si>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</si>
  <si>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</si>
  <si>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</si>
  <si>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</si>
  <si>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</si>
  <si>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</si>
  <si>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</si>
  <si>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</si>
  <si>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</si>
  <si>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</si>
  <si>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</si>
  <si>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</si>
  <si>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</si>
  <si>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</si>
  <si>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</si>
  <si>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</si>
  <si>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</si>
  <si>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</si>
  <si>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</si>
  <si>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</si>
  <si>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</si>
  <si>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</si>
  <si>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</si>
  <si>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</si>
  <si>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</si>
  <si>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</si>
  <si>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</si>
  <si>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</si>
  <si>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</si>
  <si>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</si>
  <si>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</si>
  <si>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</si>
  <si>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</si>
  <si>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</si>
  <si>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</si>
  <si>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</si>
  <si>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</si>
  <si>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</si>
  <si>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</si>
  <si>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</si>
  <si>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</si>
  <si>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</si>
  <si>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</si>
  <si>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</si>
  <si>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</si>
  <si>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</si>
  <si>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</si>
  <si>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</si>
  <si>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</si>
  <si>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</si>
  <si>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</si>
  <si>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</si>
  <si>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</si>
  <si>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</si>
  <si>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</si>
  <si>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</si>
  <si>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</si>
  <si>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</si>
  <si>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</si>
  <si>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</si>
  <si>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</si>
  <si>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</si>
  <si>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</si>
  <si>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</si>
  <si>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</si>
  <si>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</si>
  <si>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</si>
  <si>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</si>
  <si>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</si>
  <si>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</si>
  <si>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</si>
  <si>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</si>
  <si>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</si>
  <si>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</si>
  <si>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</si>
  <si>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</si>
  <si>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</si>
  <si>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</si>
  <si>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</si>
  <si>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</si>
  <si>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</si>
  <si>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</si>
  <si>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</si>
  <si>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</si>
  <si>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</si>
  <si>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</si>
  <si>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</si>
  <si>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</si>
  <si>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</si>
  <si>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</si>
  <si>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</si>
  <si>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</si>
  <si>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</si>
  <si>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</si>
  <si>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</si>
  <si>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</si>
  <si>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</si>
  <si>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</si>
  <si>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</si>
  <si>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</si>
  <si>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</si>
  <si>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</si>
  <si>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</si>
  <si>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</si>
  <si>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</si>
  <si>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</si>
  <si>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</si>
  <si>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</si>
  <si>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</si>
  <si>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</si>
  <si>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</si>
  <si>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</si>
  <si>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</si>
  <si>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</si>
  <si>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</si>
  <si>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</si>
  <si>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</si>
  <si>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</si>
  <si>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</si>
  <si>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</si>
  <si>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</si>
  <si>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</si>
  <si>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</si>
  <si>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</si>
  <si>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</si>
  <si>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</si>
  <si>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</si>
  <si>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</si>
  <si>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</si>
  <si>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</si>
  <si>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</si>
  <si>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</si>
  <si>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</si>
  <si>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</si>
  <si>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</si>
  <si>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</si>
  <si>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</si>
  <si>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</si>
  <si>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</si>
  <si>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</si>
  <si>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</si>
  <si>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</si>
  <si>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</si>
  <si>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</si>
  <si>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</si>
  <si>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</si>
  <si>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</si>
  <si>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</si>
  <si>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</si>
  <si>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</si>
  <si>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</si>
  <si>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</si>
  <si>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</si>
  <si>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</si>
  <si>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</si>
  <si>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</si>
  <si>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</si>
  <si>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</si>
  <si>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</si>
  <si>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</si>
  <si>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</si>
  <si>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</si>
  <si>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</si>
  <si>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</si>
  <si>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</si>
  <si>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</si>
  <si>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</si>
  <si>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</si>
  <si>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</si>
  <si>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</si>
  <si>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</si>
  <si>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</si>
  <si>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</si>
  <si>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</si>
  <si>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</si>
  <si>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</si>
  <si>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</si>
  <si>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</si>
  <si>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</si>
  <si>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</si>
  <si>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</si>
  <si>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</si>
  <si>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</si>
  <si>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</si>
  <si>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</si>
  <si>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</si>
  <si>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</si>
  <si>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</si>
  <si>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</si>
  <si>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</si>
  <si>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</si>
  <si>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</si>
  <si>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</si>
  <si>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</si>
  <si>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</si>
  <si>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</si>
  <si>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</si>
  <si>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</si>
  <si>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</si>
  <si>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</si>
  <si>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</si>
  <si>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</si>
  <si>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</si>
  <si>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</si>
  <si>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</si>
  <si>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</si>
  <si>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</si>
  <si>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</si>
  <si>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</si>
  <si>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</si>
  <si>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</si>
  <si>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</si>
  <si>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</si>
  <si>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</si>
  <si>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</si>
  <si>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</si>
  <si>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</si>
  <si>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</si>
  <si>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</si>
  <si>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</si>
  <si>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</si>
  <si>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</si>
  <si>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</si>
  <si>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</si>
  <si>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</si>
  <si>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</si>
  <si>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</si>
  <si>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</si>
  <si>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</si>
  <si>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</si>
  <si>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</si>
  <si>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</si>
  <si>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</si>
  <si>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</si>
  <si>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</si>
  <si>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</si>
  <si>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</si>
  <si>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</si>
  <si>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</si>
  <si>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</si>
  <si>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</si>
  <si>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</si>
  <si>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</si>
  <si>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</si>
  <si>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</si>
  <si>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</si>
  <si>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</si>
  <si>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</si>
  <si>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</si>
  <si>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</si>
  <si>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</si>
  <si>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</si>
  <si>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</si>
  <si>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</si>
  <si>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</si>
  <si>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</si>
  <si>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</si>
  <si>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</si>
  <si>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</si>
  <si>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</si>
  <si>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</si>
  <si>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</si>
  <si>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</si>
  <si>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</si>
  <si>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</si>
  <si>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</si>
  <si>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</si>
  <si>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</si>
  <si>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</si>
  <si>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</si>
  <si>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</si>
  <si>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</si>
  <si>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</si>
  <si>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</si>
  <si>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</si>
  <si>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</si>
  <si>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</si>
  <si>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</si>
  <si>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</si>
  <si>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</si>
  <si>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</si>
  <si>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</si>
  <si>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</si>
  <si>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</si>
  <si>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</si>
  <si>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</si>
  <si>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</si>
  <si>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</si>
  <si>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</si>
  <si>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</si>
  <si>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</si>
  <si>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</si>
  <si>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</si>
  <si>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</si>
  <si>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</si>
  <si>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</si>
  <si>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รวม</t>
  </si>
  <si>
    <t>เกณฑ์การประเมิน</t>
  </si>
  <si>
    <t>ร้อยละ</t>
  </si>
  <si>
    <t>เยี่ยม</t>
  </si>
  <si>
    <t>เกณฑ์</t>
  </si>
  <si>
    <t>ไม่</t>
  </si>
  <si>
    <t>1.รักชาติ ศาสน์ กษัตริย์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</si>
  <si>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</si>
  <si>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</si>
  <si>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</t>
  </si>
  <si>
    <t>ตนตามหลักศาสนา</t>
  </si>
  <si>
    <t>1.4 เคารพเทิดทูนสถาบัน</t>
  </si>
  <si>
    <t>พระมหากษัตริย์</t>
  </si>
  <si>
    <t>ค่าคะแนนคงที่</t>
  </si>
  <si>
    <t>2.1 ประพฤติตรงตามความเป็นจริง</t>
  </si>
  <si>
    <t>ต่อตนเองทั้งทางกาย วาจา ใจ</t>
  </si>
  <si>
    <t>2.2 ประพฤติตรงตามความเป็นจริง</t>
  </si>
  <si>
    <t>ต่อผู้อื่นทั้งทางกาย วาจา ใจ</t>
  </si>
  <si>
    <t>2. ซื่อสัตย์สุจริต</t>
  </si>
  <si>
    <t xml:space="preserve">3.1 ปฏิบัติตามข้อตกลง กฎเกณฑ์ </t>
  </si>
  <si>
    <t xml:space="preserve">ระเบียบข้อบังคับของครอบครัว </t>
  </si>
  <si>
    <t>โรงเรียนและสังคม</t>
  </si>
  <si>
    <t>4.1  ตั้งใจ เพียรพยายามในการเรียน</t>
  </si>
  <si>
    <t>และเข้าร่วมกิจกรรม</t>
  </si>
  <si>
    <t>4.2 แสวงหาความรู้จากแหล่งเรียนรู้</t>
  </si>
  <si>
    <t>ต่าง ๆ ทั้งภายในและภายนอก</t>
  </si>
  <si>
    <t xml:space="preserve">โรงเรียนด้วยการเลือกใช้สื่ออย่าง </t>
  </si>
  <si>
    <t xml:space="preserve">เหมาะสมบันทึกความรู้ วิเคราะห์ </t>
  </si>
  <si>
    <t>สรุปเป็นองค์ความรู้ สามารถนำ</t>
  </si>
  <si>
    <t>ไปใช้ในชีวิตประจำวันได้</t>
  </si>
  <si>
    <t>3. มีวินัย</t>
  </si>
  <si>
    <t>4. ใฝ่เรียนรู้</t>
  </si>
  <si>
    <t>+4</t>
  </si>
  <si>
    <t>+7</t>
  </si>
  <si>
    <t>10</t>
  </si>
  <si>
    <t>3</t>
  </si>
  <si>
    <t>แบบบันทึกการประเมินคุณลักษณะอันพึงประสงค์</t>
  </si>
  <si>
    <t>5.1 ดำเนินชีวิตอย่างพอประมาณ</t>
  </si>
  <si>
    <t xml:space="preserve"> มีเหตุผล รอบคอบ มีคุณธรรม</t>
  </si>
  <si>
    <t>5.2 มีภูมิคุ้มกันในตัวที่ดี ปรับตัว</t>
  </si>
  <si>
    <t>เพื่ออยู่ในสังคมได้อย่างมีความสุข</t>
  </si>
  <si>
    <t>6.1 ตั้งใจและรับผิดชอบ</t>
  </si>
  <si>
    <t>ในหน้าที่การงาน</t>
  </si>
  <si>
    <t>6.2 ทำงานด้วยความเพียรพยายาม และ</t>
  </si>
  <si>
    <t>อดทนเพื่อให้งานสำเร็จตามเป้าหมาย</t>
  </si>
  <si>
    <t>7.1 ภาคภูมิใจในขนบธรรมเนียม</t>
  </si>
  <si>
    <t>ประเพณี ศิลปะ วัฒนธรรมไทย</t>
  </si>
  <si>
    <t>และมีความกตัญญูกตเวที</t>
  </si>
  <si>
    <t>7.2 เห็นคุณค่าและใช้ภาษาไทย</t>
  </si>
  <si>
    <t>ในการสื่อสาร ได้อย่างถูกต้องเหมาะสม</t>
  </si>
  <si>
    <t>7.3 อนุรักษ์และสืบทอดภูมิปัญญาไทย</t>
  </si>
  <si>
    <t>+1</t>
  </si>
  <si>
    <t>8.1 ช่วยเหลือผู้อื่นด้วยความ</t>
  </si>
  <si>
    <t>เต็มใจและพึงพอใจ</t>
  </si>
  <si>
    <t>8.2 เข้าร่วมกิจกรรมที่เป็นประโยชน์</t>
  </si>
  <si>
    <t>ต่อโรงเรียน ชุมชน และสังคม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</si>
  <si>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</si>
  <si>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</si>
  <si>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</si>
  <si>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</si>
  <si>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</si>
  <si>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</si>
  <si>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</si>
  <si>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</si>
  <si>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จำนวนนักเรียน</t>
  </si>
  <si>
    <t xml:space="preserve">ภาคเรียนที่ </t>
  </si>
  <si>
    <t xml:space="preserve"> แบบบันทึกผลการประเมินคุณลักษณะอันพึงประสงค์</t>
  </si>
  <si>
    <r>
      <rPr>
        <b/>
        <sz val="18"/>
        <rFont val="TH SarabunPSK"/>
        <family val="2"/>
      </rPr>
      <t xml:space="preserve">คุณลักษณะอันพึงประสงค์ </t>
    </r>
    <r>
      <rPr>
        <b/>
        <sz val="22"/>
        <rFont val="Wingdings"/>
        <charset val="2"/>
      </rPr>
      <t>o</t>
    </r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</si>
  <si>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</si>
  <si>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</si>
  <si>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</si>
  <si>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</si>
  <si>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คุณลักษณะอันพึงประสงค์</t>
  </si>
  <si>
    <t>ให้มีคุณลักษณะอันพึงประสงค์  เพื่อให้สามารถอยู่ร่วมกับผู้อื่นในสังคมได้อย่างมีความสุข</t>
  </si>
  <si>
    <t xml:space="preserve">                                1. รักชาติ ศาสน์ กษัตริย์</t>
  </si>
  <si>
    <t xml:space="preserve">                                2. ซื่อสัตย์สุจริต</t>
  </si>
  <si>
    <t xml:space="preserve">                                3. มีวินัย</t>
  </si>
  <si>
    <t xml:space="preserve">                                4. ใฝ่เรียนรู้</t>
  </si>
  <si>
    <t xml:space="preserve">                                5. อยู่อย่างพอเพียง</t>
  </si>
  <si>
    <t xml:space="preserve">                                6. มุ่งมั่นในการทำงาน</t>
  </si>
  <si>
    <t xml:space="preserve">                                7. รักความเป็นไทย</t>
  </si>
  <si>
    <t xml:space="preserve">                                8. มีจิตสาธารณะ</t>
  </si>
  <si>
    <t xml:space="preserve">ทั้งในฐานะพลเมืองไทยและพลโลก    </t>
  </si>
  <si>
    <t xml:space="preserve">         โรงเรียนศาลาพัน จึงได้กำหนดคุณลักษณะอันพึงประสงค์ของผู้เรียนดังนี้</t>
  </si>
  <si>
    <t xml:space="preserve">          ในการพัฒนาผู้เรียนตามหลักสูตรแกนกลางการศึกษาขั้นพื้นฐานมุ่งพัฒนาผู้เรียน</t>
  </si>
  <si>
    <t>สรุปผลการประเมินคุณลักษณะอันพึงประสงค์ ปลายปีการศึกษา</t>
  </si>
  <si>
    <t>หัวหน้า/รองผู้อำนวยการฝ่ายวิชาการ</t>
  </si>
  <si>
    <t>นางสาวนฤภร วาตาดา</t>
  </si>
  <si>
    <t>ผู้อำนวยการโรงเรียนศาลาพัน</t>
  </si>
  <si>
    <t>(นางสาวศิริลักษณ์ สืบไทย)</t>
  </si>
  <si>
    <t>(นายกานต์ สุขกลาง)</t>
  </si>
  <si>
    <t>นายจารุบุตร บุณย์เพิ่ม</t>
  </si>
  <si>
    <t>นางสาวจิระนันท์ คำผาย</t>
  </si>
  <si>
    <t>นางสาวสุจิตรา โชคเจริญ</t>
  </si>
  <si>
    <t>นางสาวเบญจมาศ ศรเสนา</t>
  </si>
  <si>
    <t>นางสาวสุชิน สาระบุตร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</si>
  <si>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</si>
  <si>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</si>
  <si>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</si>
  <si>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</si>
  <si>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</si>
  <si>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นางสาวพิชชาพร อุ่นผาง</t>
  </si>
  <si>
    <t>เด็กชายนพเก้า  อุตพันธ์</t>
  </si>
  <si>
    <t>เด็กชายเดชานนท์ คณานิตย์</t>
  </si>
  <si>
    <t>เด็กชายภาคภูมิ  ปิ่นสุก</t>
  </si>
  <si>
    <t>เด็กชายอรรถนนท์ สายพานทอง</t>
  </si>
  <si>
    <t>เด็กชายอธิชา  นัยรัตน์</t>
  </si>
  <si>
    <t>เด็กชายดนัยเทพ ปังกลาง</t>
  </si>
  <si>
    <t>เด็กชายชญานนท์ รัตนบุรี</t>
  </si>
  <si>
    <t>เด็กชายอัครพล เตโพธิ์</t>
  </si>
  <si>
    <t>เด็กชายบัญญพนต์ แสนหลวง</t>
  </si>
  <si>
    <t>เด็กชายติณณภพ ผาตะนนท์</t>
  </si>
  <si>
    <t>เด็กหญิงลินดา วรจันทร์</t>
  </si>
  <si>
    <t xml:space="preserve">เด็กหญิงกัญญรัตน์ หกขุนทด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</si>
</sst>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9">
    <xf numFmtId="0" fontId="0" fillId="0" borderId="0" xfId="0"/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1" fillId="0" borderId="0" xfId="0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9" borderId="44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9" borderId="7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11" borderId="40" xfId="0" applyFont="1" applyFill="1" applyBorder="1"/>
    <xf numFmtId="0" fontId="10" fillId="11" borderId="58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3" fillId="8" borderId="7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0" fillId="8" borderId="77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8" borderId="44" xfId="0" applyFont="1" applyFill="1" applyBorder="1" applyAlignment="1">
      <alignment horizontal="center" vertical="center"/>
    </xf>
    <xf numFmtId="0" fontId="10" fillId="8" borderId="71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/>
    <xf numFmtId="0" fontId="10" fillId="0" borderId="29" xfId="0" applyFont="1" applyBorder="1" applyAlignment="1">
      <alignment horizontal="center" vertical="center"/>
    </xf>
    <xf numFmtId="0" fontId="10" fillId="9" borderId="13" xfId="0" applyFont="1" applyFill="1" applyBorder="1" applyAlignment="1">
      <alignment horizontal="center"/>
    </xf>
    <xf numFmtId="0" fontId="10" fillId="9" borderId="29" xfId="0" applyFont="1" applyFill="1" applyBorder="1" applyAlignment="1">
      <alignment vertical="center"/>
    </xf>
    <xf numFmtId="0" fontId="10" fillId="8" borderId="6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/>
    <xf numFmtId="0" fontId="0" fillId="0" borderId="5" xfId="0" applyBorder="1"/>
    <xf numFmtId="0" fontId="0" fillId="0" borderId="7" xfId="0" applyBorder="1"/>
    <xf numFmtId="0" fontId="0" fillId="0" borderId="29" xfId="0" applyBorder="1"/>
    <xf numFmtId="0" fontId="10" fillId="8" borderId="53" xfId="0" applyFont="1" applyFill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14" borderId="57" xfId="0" applyFont="1" applyFill="1" applyBorder="1" applyAlignment="1">
      <alignment horizontal="center" vertical="center"/>
    </xf>
    <xf numFmtId="0" fontId="10" fillId="14" borderId="61" xfId="0" applyFont="1" applyFill="1" applyBorder="1" applyAlignment="1">
      <alignment horizontal="center" vertical="center"/>
    </xf>
    <xf numFmtId="0" fontId="10" fillId="14" borderId="53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center" vertical="center"/>
    </xf>
    <xf numFmtId="0" fontId="10" fillId="6" borderId="5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6" fillId="0" borderId="1" xfId="0" applyFont="1" applyBorder="1" applyProtection="1">
      <protection locked="0"/>
    </xf>
    <xf numFmtId="0" fontId="26" fillId="2" borderId="1" xfId="0" applyFont="1" applyFill="1" applyBorder="1" applyProtection="1"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23" fillId="0" borderId="0" xfId="0" applyFont="1"/>
    <xf numFmtId="0" fontId="3" fillId="0" borderId="43" xfId="0" applyFont="1" applyBorder="1"/>
    <xf numFmtId="0" fontId="4" fillId="0" borderId="64" xfId="0" applyFont="1" applyBorder="1" applyAlignment="1">
      <alignment horizontal="center" textRotation="90"/>
    </xf>
    <xf numFmtId="0" fontId="4" fillId="0" borderId="50" xfId="0" applyFont="1" applyBorder="1" applyAlignment="1">
      <alignment horizontal="center" textRotation="90"/>
    </xf>
    <xf numFmtId="0" fontId="11" fillId="6" borderId="50" xfId="0" applyFont="1" applyFill="1" applyBorder="1" applyAlignment="1">
      <alignment horizontal="center" textRotation="90"/>
    </xf>
    <xf numFmtId="0" fontId="11" fillId="12" borderId="51" xfId="0" applyFont="1" applyFill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70" xfId="0" applyFont="1" applyBorder="1" applyAlignment="1">
      <alignment horizontal="center" textRotation="90"/>
    </xf>
    <xf numFmtId="0" fontId="4" fillId="0" borderId="69" xfId="0" applyFont="1" applyBorder="1" applyAlignment="1">
      <alignment horizontal="center" textRotation="90"/>
    </xf>
    <xf numFmtId="0" fontId="11" fillId="6" borderId="5" xfId="0" applyFont="1" applyFill="1" applyBorder="1" applyAlignment="1">
      <alignment horizontal="center" textRotation="90"/>
    </xf>
    <xf numFmtId="0" fontId="11" fillId="12" borderId="68" xfId="0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/>
    </xf>
    <xf numFmtId="0" fontId="4" fillId="0" borderId="0" xfId="0" applyFont="1" applyAlignment="1">
      <alignment horizontal="center" textRotation="90"/>
    </xf>
    <xf numFmtId="0" fontId="4" fillId="0" borderId="55" xfId="0" applyFont="1" applyBorder="1" applyAlignment="1">
      <alignment horizontal="center" textRotation="90"/>
    </xf>
    <xf numFmtId="0" fontId="11" fillId="6" borderId="0" xfId="0" applyFont="1" applyFill="1" applyAlignment="1">
      <alignment horizontal="center" textRotation="90"/>
    </xf>
    <xf numFmtId="0" fontId="11" fillId="12" borderId="51" xfId="0" applyFont="1" applyFill="1" applyBorder="1" applyAlignment="1">
      <alignment horizontal="center"/>
    </xf>
    <xf numFmtId="0" fontId="3" fillId="0" borderId="44" xfId="0" applyFont="1" applyBorder="1"/>
    <xf numFmtId="49" fontId="10" fillId="6" borderId="67" xfId="0" applyNumberFormat="1" applyFont="1" applyFill="1" applyBorder="1" applyAlignment="1">
      <alignment horizontal="center"/>
    </xf>
    <xf numFmtId="49" fontId="17" fillId="12" borderId="68" xfId="0" applyNumberFormat="1" applyFont="1" applyFill="1" applyBorder="1" applyAlignment="1">
      <alignment horizontal="center"/>
    </xf>
    <xf numFmtId="49" fontId="10" fillId="6" borderId="35" xfId="0" applyNumberFormat="1" applyFont="1" applyFill="1" applyBorder="1" applyAlignment="1">
      <alignment horizontal="center"/>
    </xf>
    <xf numFmtId="49" fontId="17" fillId="12" borderId="52" xfId="0" applyNumberFormat="1" applyFont="1" applyFill="1" applyBorder="1" applyAlignment="1">
      <alignment horizontal="center"/>
    </xf>
    <xf numFmtId="0" fontId="3" fillId="9" borderId="57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18" fillId="12" borderId="4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8" fillId="12" borderId="39" xfId="0" applyFont="1" applyFill="1" applyBorder="1" applyAlignment="1">
      <alignment horizontal="center"/>
    </xf>
    <xf numFmtId="0" fontId="3" fillId="6" borderId="63" xfId="0" applyFont="1" applyFill="1" applyBorder="1" applyAlignment="1">
      <alignment horizontal="center"/>
    </xf>
    <xf numFmtId="0" fontId="3" fillId="0" borderId="74" xfId="0" applyFont="1" applyBorder="1"/>
    <xf numFmtId="0" fontId="3" fillId="9" borderId="61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center"/>
    </xf>
    <xf numFmtId="0" fontId="3" fillId="9" borderId="65" xfId="0" applyFont="1" applyFill="1" applyBorder="1" applyAlignment="1">
      <alignment horizontal="center" vertical="center"/>
    </xf>
    <xf numFmtId="0" fontId="3" fillId="9" borderId="53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/>
    </xf>
    <xf numFmtId="0" fontId="18" fillId="12" borderId="45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47" xfId="0" applyFont="1" applyFill="1" applyBorder="1" applyAlignment="1">
      <alignment horizontal="center"/>
    </xf>
    <xf numFmtId="0" fontId="18" fillId="12" borderId="60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0" borderId="72" xfId="0" applyFont="1" applyBorder="1"/>
    <xf numFmtId="0" fontId="3" fillId="0" borderId="0" xfId="0" applyFont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left" vertical="center"/>
    </xf>
    <xf numFmtId="0" fontId="19" fillId="0" borderId="10" xfId="0" applyFont="1" applyBorder="1" applyAlignment="1">
      <alignment textRotation="90"/>
    </xf>
    <xf numFmtId="0" fontId="19" fillId="0" borderId="55" xfId="0" applyFont="1" applyBorder="1" applyAlignment="1">
      <alignment textRotation="90"/>
    </xf>
    <xf numFmtId="0" fontId="19" fillId="0" borderId="0" xfId="0" applyFont="1" applyAlignment="1">
      <alignment textRotation="90"/>
    </xf>
    <xf numFmtId="0" fontId="20" fillId="0" borderId="0" xfId="0" applyFont="1" applyAlignment="1">
      <alignment horizontal="center" textRotation="90"/>
    </xf>
    <xf numFmtId="0" fontId="20" fillId="0" borderId="55" xfId="0" applyFont="1" applyBorder="1" applyAlignment="1">
      <alignment horizontal="center" textRotation="90"/>
    </xf>
    <xf numFmtId="0" fontId="20" fillId="0" borderId="73" xfId="0" applyFont="1" applyBorder="1" applyAlignment="1">
      <alignment horizontal="center" textRotation="90"/>
    </xf>
    <xf numFmtId="0" fontId="20" fillId="0" borderId="10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49" fontId="10" fillId="6" borderId="62" xfId="0" applyNumberFormat="1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18" fillId="12" borderId="71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18" fillId="12" borderId="8" xfId="0" applyFont="1" applyFill="1" applyBorder="1" applyAlignment="1">
      <alignment horizontal="center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/>
    <xf numFmtId="0" fontId="3" fillId="6" borderId="30" xfId="0" applyFont="1" applyFill="1" applyBorder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8" fillId="0" borderId="27" xfId="1" applyFont="1" applyBorder="1" applyAlignment="1" applyProtection="1">
      <alignment horizontal="left"/>
      <protection locked="0"/>
    </xf>
    <xf numFmtId="0" fontId="23" fillId="0" borderId="0" xfId="0" applyFont="1" applyAlignment="1">
      <alignment horizontal="left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10" fillId="0" borderId="1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5" fontId="6" fillId="0" borderId="29" xfId="1" applyNumberFormat="1" applyFont="1" applyBorder="1" applyAlignment="1" applyProtection="1">
      <alignment horizontal="center"/>
      <protection locked="0"/>
    </xf>
    <xf numFmtId="0" fontId="6" fillId="0" borderId="29" xfId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8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7" borderId="35" xfId="0" applyFont="1" applyFill="1" applyBorder="1" applyAlignment="1">
      <alignment horizontal="center"/>
    </xf>
    <xf numFmtId="0" fontId="10" fillId="7" borderId="52" xfId="0" applyFont="1" applyFill="1" applyBorder="1" applyAlignment="1">
      <alignment horizontal="center"/>
    </xf>
    <xf numFmtId="49" fontId="10" fillId="0" borderId="67" xfId="0" applyNumberFormat="1" applyFont="1" applyBorder="1" applyAlignment="1" applyProtection="1">
      <alignment horizontal="center"/>
      <protection locked="0"/>
    </xf>
    <xf numFmtId="0" fontId="10" fillId="14" borderId="0" xfId="0" applyFont="1" applyFill="1" applyAlignment="1">
      <alignment horizontal="right"/>
    </xf>
    <xf numFmtId="0" fontId="10" fillId="14" borderId="0" xfId="0" applyFont="1" applyFill="1" applyAlignment="1">
      <alignment horizontal="left"/>
    </xf>
    <xf numFmtId="49" fontId="10" fillId="0" borderId="35" xfId="0" applyNumberFormat="1" applyFont="1" applyBorder="1" applyAlignment="1" applyProtection="1">
      <alignment horizontal="center"/>
      <protection locked="0"/>
    </xf>
    <xf numFmtId="0" fontId="10" fillId="10" borderId="29" xfId="0" applyFont="1" applyFill="1" applyBorder="1" applyAlignment="1">
      <alignment horizontal="center"/>
    </xf>
    <xf numFmtId="0" fontId="10" fillId="11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49" fontId="10" fillId="0" borderId="66" xfId="0" applyNumberFormat="1" applyFont="1" applyBorder="1" applyAlignment="1" applyProtection="1">
      <alignment horizontal="center"/>
      <protection locked="0"/>
    </xf>
    <xf numFmtId="49" fontId="10" fillId="0" borderId="34" xfId="0" applyNumberFormat="1" applyFont="1" applyBorder="1" applyAlignment="1" applyProtection="1">
      <alignment horizontal="center"/>
      <protection locked="0"/>
    </xf>
    <xf numFmtId="0" fontId="10" fillId="11" borderId="0" xfId="0" applyFont="1" applyFill="1" applyAlignment="1">
      <alignment horizontal="center"/>
    </xf>
    <xf numFmtId="0" fontId="10" fillId="9" borderId="43" xfId="0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3" fillId="7" borderId="61" xfId="0" applyFont="1" applyFill="1" applyBorder="1" applyAlignment="1">
      <alignment horizontal="center"/>
    </xf>
    <xf numFmtId="0" fontId="3" fillId="7" borderId="74" xfId="0" applyFont="1" applyFill="1" applyBorder="1" applyAlignment="1">
      <alignment horizontal="center"/>
    </xf>
    <xf numFmtId="0" fontId="3" fillId="7" borderId="53" xfId="0" applyFont="1" applyFill="1" applyBorder="1" applyAlignment="1">
      <alignment horizontal="center"/>
    </xf>
    <xf numFmtId="0" fontId="3" fillId="7" borderId="72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/>
      <protection locked="0"/>
    </xf>
    <xf numFmtId="49" fontId="10" fillId="0" borderId="70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10" fillId="14" borderId="0" xfId="0" applyFont="1" applyFill="1" applyAlignment="1">
      <alignment horizontal="right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1" fillId="7" borderId="15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center"/>
      <protection locked="0"/>
    </xf>
    <xf numFmtId="49" fontId="10" fillId="0" borderId="16" xfId="0" applyNumberFormat="1" applyFont="1" applyBorder="1" applyAlignment="1" applyProtection="1">
      <alignment horizontal="center"/>
      <protection locked="0"/>
    </xf>
    <xf numFmtId="49" fontId="10" fillId="0" borderId="62" xfId="0" applyNumberFormat="1" applyFont="1" applyBorder="1" applyAlignment="1" applyProtection="1">
      <alignment horizontal="center"/>
      <protection locked="0"/>
    </xf>
    <xf numFmtId="49" fontId="10" fillId="0" borderId="17" xfId="0" applyNumberFormat="1" applyFont="1" applyBorder="1" applyAlignment="1" applyProtection="1">
      <alignment horizont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0" fillId="11" borderId="5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 vertical="center"/>
    </xf>
    <xf numFmtId="0" fontId="10" fillId="9" borderId="54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72" xfId="0" applyFont="1" applyFill="1" applyBorder="1" applyAlignment="1">
      <alignment horizontal="center" vertical="center"/>
    </xf>
    <xf numFmtId="0" fontId="10" fillId="9" borderId="53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0" borderId="6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26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10" fillId="9" borderId="6" xfId="0" applyFont="1" applyFill="1" applyBorder="1" applyAlignment="1">
      <alignment horizontal="right" vertical="center"/>
    </xf>
    <xf numFmtId="0" fontId="10" fillId="9" borderId="5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10" fillId="9" borderId="34" xfId="0" applyFont="1" applyFill="1" applyBorder="1" applyAlignment="1">
      <alignment horizontal="right" vertical="center"/>
    </xf>
    <xf numFmtId="0" fontId="10" fillId="9" borderId="35" xfId="0" applyFont="1" applyFill="1" applyBorder="1" applyAlignment="1">
      <alignment horizontal="righ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32" xfId="0" applyFont="1" applyFill="1" applyBorder="1" applyAlignment="1">
      <alignment horizontal="right" vertical="center"/>
    </xf>
    <xf numFmtId="0" fontId="10" fillId="9" borderId="47" xfId="0" applyFont="1" applyFill="1" applyBorder="1" applyAlignment="1">
      <alignment horizontal="right" vertical="center"/>
    </xf>
    <xf numFmtId="0" fontId="10" fillId="9" borderId="41" xfId="0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7" borderId="21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10" fillId="11" borderId="4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0" xfId="0" applyFont="1" applyFill="1" applyBorder="1" applyAlignment="1">
      <alignment horizontal="left"/>
    </xf>
    <xf numFmtId="0" fontId="10" fillId="11" borderId="58" xfId="0" applyFont="1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7" borderId="75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14" borderId="11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25" fillId="0" borderId="29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6" xfId="0" applyBorder="1" applyAlignment="1">
      <alignment horizontal="center"/>
    </xf>
    <xf numFmtId="0" fontId="10" fillId="8" borderId="15" xfId="0" applyFont="1" applyFill="1" applyBorder="1" applyAlignment="1">
      <alignment horizontal="right" vertical="center"/>
    </xf>
    <xf numFmtId="0" fontId="10" fillId="8" borderId="16" xfId="0" applyFont="1" applyFill="1" applyBorder="1" applyAlignment="1">
      <alignment horizontal="right" vertical="center"/>
    </xf>
    <xf numFmtId="0" fontId="10" fillId="8" borderId="18" xfId="0" applyFont="1" applyFill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131337</xdr:colOff>
      <xdr:row>0</xdr:row>
      <xdr:rowOff>215265</xdr:rowOff>
    </xdr:from>
    <xdr:to>
      <xdr:col>9</xdr:col>
      <xdr:colOff>97262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3587" y="215265"/>
          <a:ext cx="861275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52" workbookViewId="0">
      <selection activeCell="L51" sqref="L51"/>
    </sheetView>
  </sheetViews>
  <sheetFormatPr defaultColWidth="9" defaultRowHeight="18"/>
  <cols>
    <col min="1" max="7" width="9" style="9"/>
    <col min="8" max="8" width="14.33203125" style="9" customWidth="1"/>
    <col min="9" max="9" width="12.44140625" style="9" customWidth="1"/>
    <col min="10" max="10" width="11.6640625" style="9" customWidth="1"/>
    <col min="11" max="11" width="28.44140625" style="9" customWidth="1"/>
    <col min="12" max="12" width="28.33203125" style="9" customWidth="1"/>
    <col min="13" max="13" width="9" style="9"/>
    <col min="14" max="14" width="17.33203125" style="5" customWidth="1"/>
    <col min="15" max="15" width="23.109375" style="5" customWidth="1"/>
    <col min="16" max="16" width="19.44140625" style="5" customWidth="1"/>
    <col min="17" max="17" width="13" style="5" customWidth="1"/>
    <col min="18" max="16384" width="9" style="5"/>
  </cols>
  <sheetData>
    <row r="1" spans="1:18">
      <c r="A1" s="4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  <c r="N1" s="4" t="s">
        <v>41</v>
      </c>
      <c r="O1" s="4" t="s">
        <v>42</v>
      </c>
      <c r="P1" s="4" t="s">
        <v>43</v>
      </c>
      <c r="Q1" s="4" t="s">
        <v>44</v>
      </c>
      <c r="R1" s="4" t="s">
        <v>45</v>
      </c>
    </row>
    <row r="2" spans="1:18">
      <c r="A2" s="6" t="s">
        <v>20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</v>
      </c>
      <c r="G2" s="6" t="s">
        <v>6</v>
      </c>
      <c r="H2" s="6" t="s">
        <v>50</v>
      </c>
      <c r="I2" s="6">
        <v>3</v>
      </c>
      <c r="J2" s="6" t="s">
        <v>51</v>
      </c>
      <c r="K2" s="6" t="s">
        <v>52</v>
      </c>
      <c r="L2" s="7" t="s">
        <v>53</v>
      </c>
      <c r="M2" s="8">
        <v>1</v>
      </c>
      <c r="N2" s="6">
        <v>1</v>
      </c>
      <c r="O2" s="6" t="s">
        <v>54</v>
      </c>
      <c r="P2" s="6" t="s">
        <v>55</v>
      </c>
      <c r="Q2" s="6" t="s">
        <v>56</v>
      </c>
      <c r="R2" s="6">
        <v>0</v>
      </c>
    </row>
    <row r="3" spans="1:18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25</v>
      </c>
      <c r="G3" s="6" t="s">
        <v>62</v>
      </c>
      <c r="H3" s="6" t="s">
        <v>63</v>
      </c>
      <c r="I3" s="6">
        <v>2</v>
      </c>
      <c r="J3" s="6" t="s">
        <v>64</v>
      </c>
      <c r="K3" s="6" t="s">
        <v>65</v>
      </c>
      <c r="L3" s="7" t="s">
        <v>66</v>
      </c>
      <c r="M3" s="8">
        <v>2</v>
      </c>
      <c r="N3" s="6">
        <f>N2+1</f>
        <v>2</v>
      </c>
      <c r="O3" s="6" t="s">
        <v>67</v>
      </c>
      <c r="P3" s="6" t="s">
        <v>68</v>
      </c>
      <c r="Q3" s="6" t="s">
        <v>69</v>
      </c>
      <c r="R3" s="6">
        <f>R2+1</f>
        <v>1</v>
      </c>
    </row>
    <row r="4" spans="1:18">
      <c r="A4" s="6" t="s">
        <v>24</v>
      </c>
      <c r="B4" s="6" t="s">
        <v>46</v>
      </c>
      <c r="D4" s="6" t="s">
        <v>70</v>
      </c>
      <c r="E4" s="6" t="s">
        <v>71</v>
      </c>
      <c r="F4" s="6" t="s">
        <v>26</v>
      </c>
      <c r="G4" s="6" t="s">
        <v>72</v>
      </c>
      <c r="H4" s="6" t="s">
        <v>73</v>
      </c>
      <c r="I4" s="6">
        <v>1</v>
      </c>
      <c r="J4" s="6" t="s">
        <v>55</v>
      </c>
      <c r="K4" s="6" t="s">
        <v>74</v>
      </c>
      <c r="L4" s="7" t="s">
        <v>75</v>
      </c>
      <c r="N4" s="6">
        <f t="shared" ref="N4:N68" si="0">N3+1</f>
        <v>3</v>
      </c>
      <c r="O4" s="6" t="s">
        <v>76</v>
      </c>
      <c r="Q4" s="6" t="s">
        <v>77</v>
      </c>
      <c r="R4" s="6">
        <f t="shared" ref="R4:R68" si="1">R3+1</f>
        <v>2</v>
      </c>
    </row>
    <row r="5" spans="1:18">
      <c r="A5" s="6" t="s">
        <v>78</v>
      </c>
      <c r="B5" s="6" t="s">
        <v>58</v>
      </c>
      <c r="D5" s="6" t="s">
        <v>79</v>
      </c>
      <c r="E5" s="6" t="s">
        <v>80</v>
      </c>
      <c r="F5" s="6" t="s">
        <v>27</v>
      </c>
      <c r="G5" s="6" t="s">
        <v>81</v>
      </c>
      <c r="H5" s="6" t="s">
        <v>82</v>
      </c>
      <c r="I5" s="6">
        <v>0</v>
      </c>
      <c r="J5" s="6" t="s">
        <v>68</v>
      </c>
      <c r="K5" s="6" t="s">
        <v>83</v>
      </c>
      <c r="L5" s="7" t="s">
        <v>84</v>
      </c>
      <c r="N5" s="6">
        <f t="shared" si="0"/>
        <v>4</v>
      </c>
      <c r="O5" s="6" t="s">
        <v>85</v>
      </c>
      <c r="Q5" s="6" t="s">
        <v>86</v>
      </c>
      <c r="R5" s="6">
        <f t="shared" si="1"/>
        <v>3</v>
      </c>
    </row>
    <row r="6" spans="1:18">
      <c r="A6" s="6" t="s">
        <v>87</v>
      </c>
      <c r="B6" s="6" t="s">
        <v>58</v>
      </c>
      <c r="D6" s="6" t="s">
        <v>88</v>
      </c>
      <c r="E6" s="6" t="s">
        <v>89</v>
      </c>
      <c r="K6" s="6" t="s">
        <v>90</v>
      </c>
      <c r="L6" s="7" t="s">
        <v>91</v>
      </c>
      <c r="N6" s="6">
        <f t="shared" si="0"/>
        <v>5</v>
      </c>
      <c r="R6" s="6">
        <f t="shared" si="1"/>
        <v>4</v>
      </c>
    </row>
    <row r="7" spans="1:18">
      <c r="A7" s="6" t="s">
        <v>92</v>
      </c>
      <c r="B7" s="6" t="s">
        <v>46</v>
      </c>
      <c r="D7" s="6" t="s">
        <v>93</v>
      </c>
      <c r="E7" s="6" t="s">
        <v>94</v>
      </c>
      <c r="K7" s="6" t="s">
        <v>95</v>
      </c>
      <c r="L7" s="7" t="s">
        <v>96</v>
      </c>
      <c r="N7" s="6">
        <f t="shared" si="0"/>
        <v>6</v>
      </c>
      <c r="R7" s="6">
        <f t="shared" si="1"/>
        <v>5</v>
      </c>
    </row>
    <row r="8" spans="1:18">
      <c r="D8" s="6" t="s">
        <v>97</v>
      </c>
      <c r="E8" s="6" t="s">
        <v>98</v>
      </c>
      <c r="K8" s="6" t="s">
        <v>99</v>
      </c>
      <c r="L8" s="7" t="s">
        <v>100</v>
      </c>
      <c r="N8" s="6">
        <f t="shared" si="0"/>
        <v>7</v>
      </c>
      <c r="R8" s="6">
        <f t="shared" si="1"/>
        <v>6</v>
      </c>
    </row>
    <row r="9" spans="1:18">
      <c r="K9" s="6" t="s">
        <v>101</v>
      </c>
      <c r="L9" s="7" t="s">
        <v>102</v>
      </c>
      <c r="N9" s="6">
        <f t="shared" si="0"/>
        <v>8</v>
      </c>
      <c r="R9" s="6">
        <f t="shared" si="1"/>
        <v>7</v>
      </c>
    </row>
    <row r="10" spans="1:18">
      <c r="K10" s="6" t="s">
        <v>103</v>
      </c>
      <c r="L10" s="7" t="s">
        <v>104</v>
      </c>
      <c r="N10" s="6">
        <f t="shared" si="0"/>
        <v>9</v>
      </c>
      <c r="R10" s="6">
        <f t="shared" si="1"/>
        <v>8</v>
      </c>
    </row>
    <row r="11" spans="1:18">
      <c r="K11" s="6" t="s">
        <v>105</v>
      </c>
      <c r="L11" s="7" t="s">
        <v>106</v>
      </c>
      <c r="N11" s="6">
        <f t="shared" si="0"/>
        <v>10</v>
      </c>
      <c r="R11" s="6">
        <f t="shared" si="1"/>
        <v>9</v>
      </c>
    </row>
    <row r="12" spans="1:18">
      <c r="K12" s="6" t="s">
        <v>107</v>
      </c>
      <c r="L12" s="7" t="s">
        <v>108</v>
      </c>
      <c r="N12" s="6">
        <f t="shared" si="0"/>
        <v>11</v>
      </c>
      <c r="R12" s="6">
        <f t="shared" si="1"/>
        <v>10</v>
      </c>
    </row>
    <row r="13" spans="1:18">
      <c r="K13" s="6" t="s">
        <v>109</v>
      </c>
      <c r="L13" s="7" t="s">
        <v>110</v>
      </c>
      <c r="N13" s="6">
        <f t="shared" si="0"/>
        <v>12</v>
      </c>
      <c r="R13" s="6">
        <f t="shared" si="1"/>
        <v>11</v>
      </c>
    </row>
    <row r="14" spans="1:18">
      <c r="K14" s="6" t="s">
        <v>111</v>
      </c>
      <c r="L14" s="7" t="s">
        <v>112</v>
      </c>
      <c r="N14" s="6">
        <f t="shared" si="0"/>
        <v>13</v>
      </c>
      <c r="R14" s="6">
        <f t="shared" si="1"/>
        <v>12</v>
      </c>
    </row>
    <row r="15" spans="1:18">
      <c r="K15" s="6" t="s">
        <v>113</v>
      </c>
      <c r="L15" s="7" t="s">
        <v>114</v>
      </c>
      <c r="N15" s="6">
        <f t="shared" si="0"/>
        <v>14</v>
      </c>
      <c r="R15" s="6">
        <f t="shared" si="1"/>
        <v>13</v>
      </c>
    </row>
    <row r="16" spans="1:18">
      <c r="K16" s="6" t="s">
        <v>115</v>
      </c>
      <c r="L16" s="7" t="s">
        <v>116</v>
      </c>
      <c r="N16" s="6">
        <f t="shared" si="0"/>
        <v>15</v>
      </c>
      <c r="R16" s="6">
        <f t="shared" si="1"/>
        <v>14</v>
      </c>
    </row>
    <row r="17" spans="11:18">
      <c r="K17" s="6" t="s">
        <v>117</v>
      </c>
      <c r="L17" s="7" t="s">
        <v>118</v>
      </c>
      <c r="N17" s="6">
        <f t="shared" si="0"/>
        <v>16</v>
      </c>
      <c r="R17" s="6">
        <f t="shared" si="1"/>
        <v>15</v>
      </c>
    </row>
    <row r="18" spans="11:18">
      <c r="K18" s="6" t="s">
        <v>119</v>
      </c>
      <c r="L18" s="7" t="s">
        <v>120</v>
      </c>
      <c r="N18" s="6">
        <f t="shared" si="0"/>
        <v>17</v>
      </c>
      <c r="R18" s="6">
        <f t="shared" si="1"/>
        <v>16</v>
      </c>
    </row>
    <row r="19" spans="11:18">
      <c r="K19" s="6" t="s">
        <v>121</v>
      </c>
      <c r="L19" s="10" t="s">
        <v>122</v>
      </c>
      <c r="N19" s="6">
        <f t="shared" si="0"/>
        <v>18</v>
      </c>
      <c r="R19" s="6">
        <f t="shared" si="1"/>
        <v>17</v>
      </c>
    </row>
    <row r="20" spans="11:18">
      <c r="K20" s="6" t="s">
        <v>123</v>
      </c>
      <c r="L20" s="7" t="s">
        <v>124</v>
      </c>
      <c r="N20" s="6">
        <f t="shared" si="0"/>
        <v>19</v>
      </c>
      <c r="R20" s="6">
        <f t="shared" si="1"/>
        <v>18</v>
      </c>
    </row>
    <row r="21" spans="11:18">
      <c r="K21" s="6" t="s">
        <v>125</v>
      </c>
      <c r="L21" s="7" t="s">
        <v>126</v>
      </c>
      <c r="N21" s="6">
        <f t="shared" si="0"/>
        <v>20</v>
      </c>
      <c r="R21" s="6">
        <f t="shared" si="1"/>
        <v>19</v>
      </c>
    </row>
    <row r="22" spans="11:18">
      <c r="K22" s="6" t="s">
        <v>127</v>
      </c>
      <c r="L22" s="7" t="s">
        <v>128</v>
      </c>
      <c r="N22" s="6">
        <f t="shared" si="0"/>
        <v>21</v>
      </c>
      <c r="R22" s="6">
        <f t="shared" si="1"/>
        <v>20</v>
      </c>
    </row>
    <row r="23" spans="11:18">
      <c r="K23" s="6" t="s">
        <v>129</v>
      </c>
      <c r="L23" s="7" t="s">
        <v>130</v>
      </c>
      <c r="N23" s="6">
        <f t="shared" si="0"/>
        <v>22</v>
      </c>
      <c r="R23" s="6">
        <f t="shared" si="1"/>
        <v>21</v>
      </c>
    </row>
    <row r="24" spans="11:18">
      <c r="K24" s="6" t="s">
        <v>131</v>
      </c>
      <c r="L24" s="10" t="s">
        <v>132</v>
      </c>
      <c r="N24" s="6">
        <f t="shared" si="0"/>
        <v>23</v>
      </c>
      <c r="R24" s="6">
        <f t="shared" si="1"/>
        <v>22</v>
      </c>
    </row>
    <row r="25" spans="11:18">
      <c r="K25" s="6" t="s">
        <v>133</v>
      </c>
      <c r="L25" s="10" t="s">
        <v>134</v>
      </c>
      <c r="N25" s="6">
        <f t="shared" si="0"/>
        <v>24</v>
      </c>
      <c r="R25" s="6">
        <f t="shared" si="1"/>
        <v>23</v>
      </c>
    </row>
    <row r="26" spans="11:18">
      <c r="K26" s="6" t="s">
        <v>135</v>
      </c>
      <c r="L26" s="7" t="s">
        <v>136</v>
      </c>
      <c r="N26" s="6">
        <f t="shared" si="0"/>
        <v>25</v>
      </c>
      <c r="R26" s="6">
        <f t="shared" si="1"/>
        <v>24</v>
      </c>
    </row>
    <row r="27" spans="11:18">
      <c r="K27" s="6" t="s">
        <v>137</v>
      </c>
      <c r="L27" s="7" t="s">
        <v>138</v>
      </c>
      <c r="N27" s="6">
        <f t="shared" si="0"/>
        <v>26</v>
      </c>
      <c r="R27" s="6">
        <f t="shared" si="1"/>
        <v>25</v>
      </c>
    </row>
    <row r="28" spans="11:18">
      <c r="K28" s="6" t="s">
        <v>139</v>
      </c>
      <c r="L28" s="7" t="s">
        <v>140</v>
      </c>
      <c r="N28" s="6">
        <f t="shared" si="0"/>
        <v>27</v>
      </c>
      <c r="R28" s="6">
        <f t="shared" si="1"/>
        <v>26</v>
      </c>
    </row>
    <row r="29" spans="11:18">
      <c r="K29" s="6" t="s">
        <v>141</v>
      </c>
      <c r="L29" s="7" t="s">
        <v>142</v>
      </c>
      <c r="N29" s="6">
        <f t="shared" si="0"/>
        <v>28</v>
      </c>
      <c r="R29" s="6">
        <f t="shared" si="1"/>
        <v>27</v>
      </c>
    </row>
    <row r="30" spans="11:18">
      <c r="K30" s="6" t="s">
        <v>121</v>
      </c>
      <c r="L30" s="7" t="s">
        <v>143</v>
      </c>
      <c r="N30" s="6">
        <f t="shared" si="0"/>
        <v>29</v>
      </c>
      <c r="R30" s="6">
        <f t="shared" si="1"/>
        <v>28</v>
      </c>
    </row>
    <row r="31" spans="11:18">
      <c r="K31" s="6" t="s">
        <v>144</v>
      </c>
      <c r="L31" s="7" t="s">
        <v>145</v>
      </c>
      <c r="N31" s="6">
        <f t="shared" si="0"/>
        <v>30</v>
      </c>
      <c r="R31" s="6">
        <f t="shared" si="1"/>
        <v>29</v>
      </c>
    </row>
    <row r="32" spans="11:18">
      <c r="K32" s="6" t="s">
        <v>146</v>
      </c>
      <c r="L32" s="7" t="s">
        <v>147</v>
      </c>
      <c r="N32" s="6">
        <f t="shared" si="0"/>
        <v>31</v>
      </c>
      <c r="R32" s="6">
        <f t="shared" si="1"/>
        <v>30</v>
      </c>
    </row>
    <row r="33" spans="11:18">
      <c r="K33" s="6" t="s">
        <v>148</v>
      </c>
      <c r="L33" s="7" t="s">
        <v>149</v>
      </c>
      <c r="N33" s="6">
        <f t="shared" si="0"/>
        <v>32</v>
      </c>
      <c r="R33" s="6">
        <f t="shared" si="1"/>
        <v>31</v>
      </c>
    </row>
    <row r="34" spans="11:18">
      <c r="K34" s="6" t="s">
        <v>150</v>
      </c>
      <c r="L34" s="7" t="s">
        <v>151</v>
      </c>
      <c r="N34" s="6">
        <f t="shared" si="0"/>
        <v>33</v>
      </c>
      <c r="R34" s="6">
        <f t="shared" si="1"/>
        <v>32</v>
      </c>
    </row>
    <row r="35" spans="11:18">
      <c r="K35" s="6" t="s">
        <v>152</v>
      </c>
      <c r="L35" s="7" t="s">
        <v>153</v>
      </c>
      <c r="N35" s="6">
        <f t="shared" si="0"/>
        <v>34</v>
      </c>
      <c r="R35" s="6">
        <f t="shared" si="1"/>
        <v>33</v>
      </c>
    </row>
    <row r="36" spans="11:18">
      <c r="K36" s="6" t="s">
        <v>154</v>
      </c>
      <c r="L36" s="7" t="s">
        <v>155</v>
      </c>
      <c r="N36" s="6">
        <f t="shared" si="0"/>
        <v>35</v>
      </c>
      <c r="R36" s="6">
        <f t="shared" si="1"/>
        <v>34</v>
      </c>
    </row>
    <row r="37" spans="11:18">
      <c r="K37" s="6" t="s">
        <v>156</v>
      </c>
      <c r="L37" s="7" t="s">
        <v>157</v>
      </c>
      <c r="N37" s="6">
        <f t="shared" si="0"/>
        <v>36</v>
      </c>
      <c r="R37" s="6">
        <f t="shared" si="1"/>
        <v>35</v>
      </c>
    </row>
    <row r="38" spans="11:18">
      <c r="K38" s="44" t="s">
        <v>166</v>
      </c>
      <c r="L38" s="45" t="s">
        <v>525</v>
      </c>
      <c r="N38" s="6">
        <f t="shared" si="0"/>
        <v>37</v>
      </c>
      <c r="R38" s="6">
        <f t="shared" si="1"/>
        <v>36</v>
      </c>
    </row>
    <row r="39" spans="11:18">
      <c r="K39" s="44" t="s">
        <v>167</v>
      </c>
      <c r="L39" s="45" t="s">
        <v>177</v>
      </c>
      <c r="N39" s="6">
        <f t="shared" si="0"/>
        <v>38</v>
      </c>
      <c r="R39" s="6">
        <f t="shared" si="1"/>
        <v>37</v>
      </c>
    </row>
    <row r="40" spans="11:18">
      <c r="K40" s="44" t="s">
        <v>168</v>
      </c>
      <c r="L40" s="46" t="s">
        <v>526</v>
      </c>
      <c r="N40" s="6">
        <f t="shared" si="0"/>
        <v>39</v>
      </c>
      <c r="R40" s="6">
        <f t="shared" si="1"/>
        <v>38</v>
      </c>
    </row>
    <row r="41" spans="11:18">
      <c r="K41" s="44" t="s">
        <v>169</v>
      </c>
      <c r="L41" s="47" t="s">
        <v>175</v>
      </c>
      <c r="N41" s="6">
        <f t="shared" si="0"/>
        <v>40</v>
      </c>
      <c r="R41" s="6">
        <f t="shared" si="1"/>
        <v>39</v>
      </c>
    </row>
    <row r="42" spans="11:18">
      <c r="K42" s="44" t="s">
        <v>170</v>
      </c>
      <c r="L42" s="48" t="s">
        <v>519</v>
      </c>
      <c r="N42" s="6">
        <f t="shared" si="0"/>
        <v>41</v>
      </c>
      <c r="R42" s="6">
        <f t="shared" si="1"/>
        <v>40</v>
      </c>
    </row>
    <row r="43" spans="11:18">
      <c r="K43" s="44" t="s">
        <v>171</v>
      </c>
      <c r="L43" s="48" t="s">
        <v>176</v>
      </c>
      <c r="N43" s="6">
        <f t="shared" si="0"/>
        <v>42</v>
      </c>
      <c r="R43" s="6">
        <f t="shared" si="1"/>
        <v>41</v>
      </c>
    </row>
    <row r="44" spans="11:18">
      <c r="K44" s="44" t="s">
        <v>172</v>
      </c>
      <c r="L44" s="48" t="s">
        <v>524</v>
      </c>
      <c r="N44" s="6">
        <f t="shared" si="0"/>
        <v>43</v>
      </c>
      <c r="R44" s="6">
        <f t="shared" si="1"/>
        <v>42</v>
      </c>
    </row>
    <row r="45" spans="11:18">
      <c r="K45" s="44" t="s">
        <v>173</v>
      </c>
      <c r="L45" s="48" t="s">
        <v>527</v>
      </c>
      <c r="N45" s="6">
        <f t="shared" si="0"/>
        <v>44</v>
      </c>
      <c r="R45" s="6">
        <f t="shared" si="1"/>
        <v>43</v>
      </c>
    </row>
    <row r="46" spans="11:18">
      <c r="K46" s="44" t="s">
        <v>174</v>
      </c>
      <c r="L46" s="48" t="s">
        <v>523</v>
      </c>
      <c r="N46" s="6">
        <f t="shared" si="0"/>
        <v>45</v>
      </c>
      <c r="R46" s="6">
        <f t="shared" si="1"/>
        <v>44</v>
      </c>
    </row>
    <row r="47" spans="11:18">
      <c r="K47" s="54" t="s">
        <v>210</v>
      </c>
      <c r="L47" s="48" t="s">
        <v>528</v>
      </c>
      <c r="N47" s="6">
        <f t="shared" si="0"/>
        <v>46</v>
      </c>
      <c r="R47" s="6">
        <f t="shared" si="1"/>
        <v>45</v>
      </c>
    </row>
    <row r="48" spans="11:18">
      <c r="K48" s="54" t="s">
        <v>201</v>
      </c>
      <c r="L48" s="48" t="s">
        <v>529</v>
      </c>
      <c r="N48" s="6">
        <f t="shared" si="0"/>
        <v>47</v>
      </c>
      <c r="R48" s="6">
        <f t="shared" si="1"/>
        <v>46</v>
      </c>
    </row>
    <row r="49" spans="9:18">
      <c r="K49" s="54" t="s">
        <v>202</v>
      </c>
      <c r="L49" s="49" t="s">
        <v>530</v>
      </c>
      <c r="N49" s="6">
        <f t="shared" si="0"/>
        <v>48</v>
      </c>
      <c r="R49" s="6">
        <f t="shared" si="1"/>
        <v>47</v>
      </c>
    </row>
    <row r="50" spans="9:18">
      <c r="K50" s="54" t="s">
        <v>203</v>
      </c>
      <c r="L50" s="49" t="s">
        <v>533</v>
      </c>
      <c r="N50" s="6">
        <f t="shared" si="0"/>
        <v>49</v>
      </c>
      <c r="R50" s="6">
        <f t="shared" si="1"/>
        <v>48</v>
      </c>
    </row>
    <row r="51" spans="9:18">
      <c r="K51" s="54"/>
      <c r="L51" s="49" t="s">
        <v>531</v>
      </c>
      <c r="N51" s="6"/>
      <c r="R51" s="6"/>
    </row>
    <row r="52" spans="9:18">
      <c r="K52" s="54" t="s">
        <v>204</v>
      </c>
      <c r="L52" s="49" t="s">
        <v>532</v>
      </c>
      <c r="N52" s="6">
        <f>N50+1</f>
        <v>50</v>
      </c>
      <c r="R52" s="6">
        <f>R50+1</f>
        <v>49</v>
      </c>
    </row>
    <row r="53" spans="9:18">
      <c r="K53" s="54" t="s">
        <v>205</v>
      </c>
      <c r="L53" s="51" t="s">
        <v>161</v>
      </c>
      <c r="N53" s="6">
        <f t="shared" si="0"/>
        <v>51</v>
      </c>
      <c r="R53" s="6">
        <f t="shared" si="1"/>
        <v>50</v>
      </c>
    </row>
    <row r="54" spans="9:18">
      <c r="K54" s="54" t="s">
        <v>206</v>
      </c>
      <c r="L54" s="52" t="s">
        <v>162</v>
      </c>
      <c r="N54" s="6">
        <f t="shared" si="0"/>
        <v>52</v>
      </c>
      <c r="R54" s="6">
        <f t="shared" si="1"/>
        <v>51</v>
      </c>
    </row>
    <row r="55" spans="9:18">
      <c r="K55" s="54" t="s">
        <v>208</v>
      </c>
      <c r="L55" s="52" t="s">
        <v>178</v>
      </c>
      <c r="N55" s="6">
        <f t="shared" si="0"/>
        <v>53</v>
      </c>
      <c r="R55" s="6">
        <f t="shared" si="1"/>
        <v>52</v>
      </c>
    </row>
    <row r="56" spans="9:18">
      <c r="K56" s="54" t="s">
        <v>207</v>
      </c>
      <c r="L56" s="52" t="s">
        <v>179</v>
      </c>
      <c r="N56" s="6">
        <f t="shared" si="0"/>
        <v>54</v>
      </c>
      <c r="R56" s="6">
        <f t="shared" si="1"/>
        <v>53</v>
      </c>
    </row>
    <row r="57" spans="9:18">
      <c r="K57" s="53">
        <v>1</v>
      </c>
      <c r="L57" s="50" t="s">
        <v>180</v>
      </c>
      <c r="N57" s="6">
        <f t="shared" si="0"/>
        <v>55</v>
      </c>
      <c r="R57" s="6">
        <f t="shared" si="1"/>
        <v>54</v>
      </c>
    </row>
    <row r="58" spans="9:18">
      <c r="K58" s="53" t="s">
        <v>211</v>
      </c>
      <c r="L58" s="45" t="s">
        <v>181</v>
      </c>
      <c r="N58" s="6">
        <f t="shared" si="0"/>
        <v>56</v>
      </c>
      <c r="R58" s="6">
        <f t="shared" si="1"/>
        <v>55</v>
      </c>
    </row>
    <row r="59" spans="9:18" ht="18.600000000000001" thickBot="1">
      <c r="K59" s="53" t="s">
        <v>209</v>
      </c>
      <c r="L59" s="45" t="s">
        <v>158</v>
      </c>
      <c r="N59" s="6">
        <f t="shared" si="0"/>
        <v>57</v>
      </c>
      <c r="R59" s="6">
        <f t="shared" si="1"/>
        <v>56</v>
      </c>
    </row>
    <row r="60" spans="9:18" ht="21">
      <c r="I60" s="63" t="s">
        <v>161</v>
      </c>
      <c r="J60" s="57" t="s">
        <v>222</v>
      </c>
      <c r="K60" s="58" t="s">
        <v>231</v>
      </c>
      <c r="L60" s="55" t="s">
        <v>182</v>
      </c>
      <c r="N60" s="6">
        <f t="shared" si="0"/>
        <v>58</v>
      </c>
      <c r="R60" s="6">
        <f t="shared" si="1"/>
        <v>57</v>
      </c>
    </row>
    <row r="61" spans="9:18" ht="21">
      <c r="I61" s="64" t="s">
        <v>161</v>
      </c>
      <c r="J61" s="59" t="s">
        <v>223</v>
      </c>
      <c r="K61" s="60" t="s">
        <v>232</v>
      </c>
      <c r="L61" s="55" t="s">
        <v>183</v>
      </c>
      <c r="N61" s="6">
        <f t="shared" si="0"/>
        <v>59</v>
      </c>
      <c r="R61" s="6">
        <f t="shared" si="1"/>
        <v>58</v>
      </c>
    </row>
    <row r="62" spans="9:18" ht="21">
      <c r="I62" s="64" t="s">
        <v>161</v>
      </c>
      <c r="J62" s="59" t="s">
        <v>224</v>
      </c>
      <c r="K62" s="60" t="s">
        <v>233</v>
      </c>
      <c r="L62" s="56" t="s">
        <v>184</v>
      </c>
      <c r="N62" s="6">
        <f t="shared" si="0"/>
        <v>60</v>
      </c>
      <c r="R62" s="6">
        <f t="shared" si="1"/>
        <v>59</v>
      </c>
    </row>
    <row r="63" spans="9:18" ht="21">
      <c r="I63" s="64" t="s">
        <v>161</v>
      </c>
      <c r="J63" s="59" t="s">
        <v>226</v>
      </c>
      <c r="K63" s="60" t="s">
        <v>234</v>
      </c>
      <c r="L63" s="56" t="s">
        <v>185</v>
      </c>
      <c r="N63" s="6">
        <f t="shared" si="0"/>
        <v>61</v>
      </c>
      <c r="R63" s="6">
        <f t="shared" si="1"/>
        <v>60</v>
      </c>
    </row>
    <row r="64" spans="9:18" ht="21">
      <c r="I64" s="64" t="s">
        <v>161</v>
      </c>
      <c r="J64" s="59" t="s">
        <v>227</v>
      </c>
      <c r="K64" s="60" t="s">
        <v>235</v>
      </c>
      <c r="L64" s="56" t="s">
        <v>186</v>
      </c>
      <c r="N64" s="6">
        <f t="shared" si="0"/>
        <v>62</v>
      </c>
      <c r="R64" s="6">
        <f t="shared" si="1"/>
        <v>61</v>
      </c>
    </row>
    <row r="65" spans="9:18" ht="21">
      <c r="I65" s="64" t="s">
        <v>161</v>
      </c>
      <c r="J65" s="59" t="s">
        <v>228</v>
      </c>
      <c r="K65" s="60" t="s">
        <v>236</v>
      </c>
      <c r="L65" s="56" t="s">
        <v>187</v>
      </c>
      <c r="N65" s="6">
        <f t="shared" si="0"/>
        <v>63</v>
      </c>
      <c r="R65" s="6">
        <f t="shared" si="1"/>
        <v>62</v>
      </c>
    </row>
    <row r="66" spans="9:18" ht="21">
      <c r="I66" s="64" t="s">
        <v>161</v>
      </c>
      <c r="J66" s="59" t="s">
        <v>230</v>
      </c>
      <c r="K66" s="60" t="s">
        <v>237</v>
      </c>
      <c r="L66" s="56" t="s">
        <v>188</v>
      </c>
      <c r="N66" s="6">
        <f t="shared" si="0"/>
        <v>64</v>
      </c>
      <c r="R66" s="6">
        <f t="shared" si="1"/>
        <v>63</v>
      </c>
    </row>
    <row r="67" spans="9:18" ht="21">
      <c r="I67" s="64" t="s">
        <v>161</v>
      </c>
      <c r="J67" s="59" t="s">
        <v>229</v>
      </c>
      <c r="K67" s="60" t="s">
        <v>238</v>
      </c>
      <c r="L67" s="56" t="s">
        <v>189</v>
      </c>
      <c r="N67" s="6">
        <f t="shared" si="0"/>
        <v>65</v>
      </c>
      <c r="R67" s="6">
        <f t="shared" si="1"/>
        <v>64</v>
      </c>
    </row>
    <row r="68" spans="9:18" ht="21">
      <c r="I68" s="64" t="s">
        <v>161</v>
      </c>
      <c r="J68" s="59" t="s">
        <v>225</v>
      </c>
      <c r="K68" s="60" t="s">
        <v>239</v>
      </c>
      <c r="L68" s="56" t="s">
        <v>190</v>
      </c>
      <c r="N68" s="6">
        <f t="shared" si="0"/>
        <v>66</v>
      </c>
      <c r="R68" s="6">
        <f t="shared" si="1"/>
        <v>65</v>
      </c>
    </row>
    <row r="69" spans="9:18" ht="21">
      <c r="I69" s="64" t="s">
        <v>161</v>
      </c>
      <c r="J69" s="59" t="s">
        <v>243</v>
      </c>
      <c r="K69" s="60" t="s">
        <v>240</v>
      </c>
      <c r="L69" s="56" t="s">
        <v>191</v>
      </c>
      <c r="N69" s="6">
        <f t="shared" ref="N69:N102" si="2">N68+1</f>
        <v>67</v>
      </c>
      <c r="R69" s="6">
        <f t="shared" ref="R69:R102" si="3">R68+1</f>
        <v>66</v>
      </c>
    </row>
    <row r="70" spans="9:18" ht="21">
      <c r="I70" s="64" t="s">
        <v>161</v>
      </c>
      <c r="J70" s="59" t="s">
        <v>244</v>
      </c>
      <c r="K70" s="60" t="s">
        <v>241</v>
      </c>
      <c r="L70" s="56" t="s">
        <v>192</v>
      </c>
      <c r="N70" s="6">
        <f t="shared" si="2"/>
        <v>68</v>
      </c>
      <c r="R70" s="6">
        <f t="shared" si="3"/>
        <v>67</v>
      </c>
    </row>
    <row r="71" spans="9:18" ht="21.6" thickBot="1">
      <c r="I71" s="65" t="s">
        <v>161</v>
      </c>
      <c r="J71" s="61" t="s">
        <v>245</v>
      </c>
      <c r="K71" s="62" t="s">
        <v>242</v>
      </c>
      <c r="L71" s="56" t="s">
        <v>193</v>
      </c>
      <c r="N71" s="6">
        <f t="shared" si="2"/>
        <v>69</v>
      </c>
      <c r="R71" s="6">
        <f t="shared" si="3"/>
        <v>68</v>
      </c>
    </row>
    <row r="72" spans="9:18" ht="21">
      <c r="I72" s="63" t="s">
        <v>162</v>
      </c>
      <c r="J72" s="57" t="s">
        <v>212</v>
      </c>
      <c r="K72" s="58" t="s">
        <v>246</v>
      </c>
      <c r="N72" s="6">
        <f t="shared" si="2"/>
        <v>70</v>
      </c>
      <c r="R72" s="6">
        <f t="shared" si="3"/>
        <v>69</v>
      </c>
    </row>
    <row r="73" spans="9:18" ht="21">
      <c r="I73" s="64" t="s">
        <v>162</v>
      </c>
      <c r="J73" s="59" t="s">
        <v>213</v>
      </c>
      <c r="K73" s="60" t="s">
        <v>247</v>
      </c>
      <c r="N73" s="6">
        <f t="shared" si="2"/>
        <v>71</v>
      </c>
      <c r="R73" s="6">
        <f t="shared" si="3"/>
        <v>70</v>
      </c>
    </row>
    <row r="74" spans="9:18" ht="21">
      <c r="I74" s="64" t="s">
        <v>162</v>
      </c>
      <c r="J74" s="59" t="s">
        <v>214</v>
      </c>
      <c r="K74" s="60" t="s">
        <v>248</v>
      </c>
      <c r="N74" s="6">
        <f t="shared" si="2"/>
        <v>72</v>
      </c>
      <c r="R74" s="6">
        <f t="shared" si="3"/>
        <v>71</v>
      </c>
    </row>
    <row r="75" spans="9:18" ht="21">
      <c r="I75" s="64" t="s">
        <v>162</v>
      </c>
      <c r="J75" s="59" t="s">
        <v>216</v>
      </c>
      <c r="K75" s="60" t="s">
        <v>249</v>
      </c>
      <c r="N75" s="6">
        <f t="shared" si="2"/>
        <v>73</v>
      </c>
      <c r="R75" s="6">
        <f t="shared" si="3"/>
        <v>72</v>
      </c>
    </row>
    <row r="76" spans="9:18" ht="21">
      <c r="I76" s="64" t="s">
        <v>162</v>
      </c>
      <c r="J76" s="59" t="s">
        <v>217</v>
      </c>
      <c r="K76" s="60" t="s">
        <v>250</v>
      </c>
      <c r="N76" s="6">
        <f t="shared" si="2"/>
        <v>74</v>
      </c>
      <c r="R76" s="6">
        <f t="shared" si="3"/>
        <v>73</v>
      </c>
    </row>
    <row r="77" spans="9:18" ht="21">
      <c r="I77" s="64" t="s">
        <v>162</v>
      </c>
      <c r="J77" s="59" t="s">
        <v>219</v>
      </c>
      <c r="K77" s="60" t="s">
        <v>251</v>
      </c>
      <c r="N77" s="6">
        <f t="shared" si="2"/>
        <v>75</v>
      </c>
      <c r="R77" s="6">
        <f t="shared" si="3"/>
        <v>74</v>
      </c>
    </row>
    <row r="78" spans="9:18" ht="21">
      <c r="I78" s="64" t="s">
        <v>162</v>
      </c>
      <c r="J78" s="59" t="s">
        <v>221</v>
      </c>
      <c r="K78" s="60" t="s">
        <v>252</v>
      </c>
      <c r="N78" s="6">
        <f t="shared" si="2"/>
        <v>76</v>
      </c>
      <c r="R78" s="6">
        <f t="shared" si="3"/>
        <v>75</v>
      </c>
    </row>
    <row r="79" spans="9:18" ht="21">
      <c r="I79" s="64" t="s">
        <v>162</v>
      </c>
      <c r="J79" s="59" t="s">
        <v>220</v>
      </c>
      <c r="K79" s="60" t="s">
        <v>253</v>
      </c>
      <c r="N79" s="6">
        <f t="shared" si="2"/>
        <v>77</v>
      </c>
      <c r="R79" s="6">
        <f t="shared" si="3"/>
        <v>76</v>
      </c>
    </row>
    <row r="80" spans="9:18" ht="21">
      <c r="I80" s="64" t="s">
        <v>162</v>
      </c>
      <c r="J80" s="59" t="s">
        <v>215</v>
      </c>
      <c r="K80" s="60" t="s">
        <v>254</v>
      </c>
      <c r="N80" s="6">
        <f t="shared" si="2"/>
        <v>78</v>
      </c>
      <c r="R80" s="6">
        <f t="shared" si="3"/>
        <v>77</v>
      </c>
    </row>
    <row r="81" spans="9:18" ht="21">
      <c r="I81" s="64" t="s">
        <v>162</v>
      </c>
      <c r="J81" s="59" t="s">
        <v>218</v>
      </c>
      <c r="K81" s="60" t="s">
        <v>255</v>
      </c>
      <c r="N81" s="6">
        <f t="shared" si="2"/>
        <v>79</v>
      </c>
      <c r="R81" s="6">
        <f t="shared" si="3"/>
        <v>78</v>
      </c>
    </row>
    <row r="82" spans="9:18" ht="21">
      <c r="I82" s="64" t="s">
        <v>162</v>
      </c>
      <c r="J82" s="59" t="s">
        <v>257</v>
      </c>
      <c r="K82" s="60" t="s">
        <v>256</v>
      </c>
      <c r="N82" s="6">
        <f t="shared" si="2"/>
        <v>80</v>
      </c>
      <c r="R82" s="6">
        <f t="shared" si="3"/>
        <v>79</v>
      </c>
    </row>
    <row r="83" spans="9:18" ht="21.6" thickBot="1">
      <c r="I83" s="65" t="s">
        <v>162</v>
      </c>
      <c r="J83" s="61" t="s">
        <v>258</v>
      </c>
      <c r="K83" s="62" t="s">
        <v>242</v>
      </c>
      <c r="N83" s="6">
        <f t="shared" si="2"/>
        <v>81</v>
      </c>
      <c r="R83" s="6">
        <f t="shared" si="3"/>
        <v>80</v>
      </c>
    </row>
    <row r="84" spans="9:18" ht="21">
      <c r="I84" s="63" t="s">
        <v>178</v>
      </c>
      <c r="J84" s="57" t="s">
        <v>270</v>
      </c>
      <c r="K84" s="58" t="s">
        <v>259</v>
      </c>
      <c r="N84" s="6">
        <f t="shared" si="2"/>
        <v>82</v>
      </c>
      <c r="R84" s="6">
        <f t="shared" si="3"/>
        <v>81</v>
      </c>
    </row>
    <row r="85" spans="9:18" ht="21">
      <c r="I85" s="64" t="s">
        <v>178</v>
      </c>
      <c r="J85" s="59" t="s">
        <v>271</v>
      </c>
      <c r="K85" s="60" t="s">
        <v>260</v>
      </c>
      <c r="N85" s="6">
        <f t="shared" si="2"/>
        <v>83</v>
      </c>
      <c r="R85" s="6">
        <f t="shared" si="3"/>
        <v>82</v>
      </c>
    </row>
    <row r="86" spans="9:18" ht="21">
      <c r="I86" s="64" t="s">
        <v>178</v>
      </c>
      <c r="J86" s="59" t="s">
        <v>272</v>
      </c>
      <c r="K86" s="60" t="s">
        <v>261</v>
      </c>
      <c r="N86" s="6">
        <f t="shared" si="2"/>
        <v>84</v>
      </c>
      <c r="R86" s="6">
        <f t="shared" si="3"/>
        <v>83</v>
      </c>
    </row>
    <row r="87" spans="9:18" ht="21">
      <c r="I87" s="64" t="s">
        <v>178</v>
      </c>
      <c r="J87" s="59" t="s">
        <v>273</v>
      </c>
      <c r="K87" s="60" t="s">
        <v>262</v>
      </c>
      <c r="N87" s="6">
        <f t="shared" si="2"/>
        <v>85</v>
      </c>
      <c r="R87" s="6">
        <f t="shared" si="3"/>
        <v>84</v>
      </c>
    </row>
    <row r="88" spans="9:18" ht="21">
      <c r="I88" s="64" t="s">
        <v>178</v>
      </c>
      <c r="J88" s="59" t="s">
        <v>274</v>
      </c>
      <c r="K88" s="60" t="s">
        <v>263</v>
      </c>
      <c r="N88" s="6">
        <f t="shared" si="2"/>
        <v>86</v>
      </c>
      <c r="R88" s="6">
        <f t="shared" si="3"/>
        <v>85</v>
      </c>
    </row>
    <row r="89" spans="9:18" ht="21">
      <c r="I89" s="64" t="s">
        <v>178</v>
      </c>
      <c r="J89" s="59" t="s">
        <v>275</v>
      </c>
      <c r="K89" s="60" t="s">
        <v>264</v>
      </c>
      <c r="N89" s="6">
        <f t="shared" si="2"/>
        <v>87</v>
      </c>
      <c r="R89" s="6">
        <f t="shared" si="3"/>
        <v>86</v>
      </c>
    </row>
    <row r="90" spans="9:18" ht="21">
      <c r="I90" s="64" t="s">
        <v>178</v>
      </c>
      <c r="J90" s="59" t="s">
        <v>276</v>
      </c>
      <c r="K90" s="60" t="s">
        <v>265</v>
      </c>
      <c r="N90" s="6">
        <f t="shared" si="2"/>
        <v>88</v>
      </c>
      <c r="R90" s="6">
        <f t="shared" si="3"/>
        <v>87</v>
      </c>
    </row>
    <row r="91" spans="9:18" ht="21">
      <c r="I91" s="64" t="s">
        <v>178</v>
      </c>
      <c r="J91" s="59" t="s">
        <v>277</v>
      </c>
      <c r="K91" s="60" t="s">
        <v>266</v>
      </c>
      <c r="N91" s="6">
        <f t="shared" si="2"/>
        <v>89</v>
      </c>
      <c r="R91" s="6">
        <f t="shared" si="3"/>
        <v>88</v>
      </c>
    </row>
    <row r="92" spans="9:18" ht="21">
      <c r="I92" s="64" t="s">
        <v>178</v>
      </c>
      <c r="J92" s="59" t="s">
        <v>278</v>
      </c>
      <c r="K92" s="60" t="s">
        <v>267</v>
      </c>
      <c r="N92" s="6">
        <f t="shared" si="2"/>
        <v>90</v>
      </c>
      <c r="R92" s="6">
        <f t="shared" si="3"/>
        <v>89</v>
      </c>
    </row>
    <row r="93" spans="9:18" ht="21">
      <c r="I93" s="64" t="s">
        <v>178</v>
      </c>
      <c r="J93" s="59" t="s">
        <v>279</v>
      </c>
      <c r="K93" s="60" t="s">
        <v>268</v>
      </c>
      <c r="N93" s="6">
        <f t="shared" si="2"/>
        <v>91</v>
      </c>
      <c r="R93" s="6">
        <f t="shared" si="3"/>
        <v>90</v>
      </c>
    </row>
    <row r="94" spans="9:18" ht="21">
      <c r="I94" s="64" t="s">
        <v>178</v>
      </c>
      <c r="J94" s="59" t="s">
        <v>280</v>
      </c>
      <c r="K94" s="60" t="s">
        <v>269</v>
      </c>
      <c r="N94" s="6">
        <f t="shared" si="2"/>
        <v>92</v>
      </c>
      <c r="R94" s="6">
        <f t="shared" si="3"/>
        <v>91</v>
      </c>
    </row>
    <row r="95" spans="9:18" ht="21.6" thickBot="1">
      <c r="I95" s="65" t="s">
        <v>178</v>
      </c>
      <c r="J95" s="61" t="s">
        <v>281</v>
      </c>
      <c r="K95" s="62" t="s">
        <v>242</v>
      </c>
      <c r="N95" s="6">
        <f t="shared" si="2"/>
        <v>93</v>
      </c>
      <c r="R95" s="6">
        <f t="shared" si="3"/>
        <v>92</v>
      </c>
    </row>
    <row r="96" spans="9:18" ht="21">
      <c r="I96" s="63" t="s">
        <v>179</v>
      </c>
      <c r="J96" s="57" t="s">
        <v>293</v>
      </c>
      <c r="K96" s="58" t="s">
        <v>282</v>
      </c>
      <c r="N96" s="6">
        <f t="shared" si="2"/>
        <v>94</v>
      </c>
      <c r="R96" s="6">
        <f t="shared" si="3"/>
        <v>93</v>
      </c>
    </row>
    <row r="97" spans="9:18" ht="21">
      <c r="I97" s="64" t="s">
        <v>179</v>
      </c>
      <c r="J97" s="59" t="s">
        <v>294</v>
      </c>
      <c r="K97" s="60" t="s">
        <v>283</v>
      </c>
      <c r="N97" s="6">
        <f t="shared" si="2"/>
        <v>95</v>
      </c>
      <c r="R97" s="6">
        <f t="shared" si="3"/>
        <v>94</v>
      </c>
    </row>
    <row r="98" spans="9:18" ht="21">
      <c r="I98" s="64" t="s">
        <v>179</v>
      </c>
      <c r="J98" s="59" t="s">
        <v>295</v>
      </c>
      <c r="K98" s="60" t="s">
        <v>284</v>
      </c>
      <c r="N98" s="6">
        <f t="shared" si="2"/>
        <v>96</v>
      </c>
      <c r="R98" s="6">
        <f t="shared" si="3"/>
        <v>95</v>
      </c>
    </row>
    <row r="99" spans="9:18" ht="21">
      <c r="I99" s="64" t="s">
        <v>179</v>
      </c>
      <c r="J99" s="59" t="s">
        <v>296</v>
      </c>
      <c r="K99" s="60" t="s">
        <v>285</v>
      </c>
      <c r="N99" s="6">
        <f t="shared" si="2"/>
        <v>97</v>
      </c>
      <c r="R99" s="6">
        <f t="shared" si="3"/>
        <v>96</v>
      </c>
    </row>
    <row r="100" spans="9:18" ht="21">
      <c r="I100" s="64" t="s">
        <v>179</v>
      </c>
      <c r="J100" s="59" t="s">
        <v>297</v>
      </c>
      <c r="K100" s="60" t="s">
        <v>286</v>
      </c>
      <c r="N100" s="6">
        <f t="shared" si="2"/>
        <v>98</v>
      </c>
      <c r="R100" s="6">
        <f t="shared" si="3"/>
        <v>97</v>
      </c>
    </row>
    <row r="101" spans="9:18" ht="21">
      <c r="I101" s="64" t="s">
        <v>179</v>
      </c>
      <c r="J101" s="59" t="s">
        <v>298</v>
      </c>
      <c r="K101" s="60" t="s">
        <v>287</v>
      </c>
      <c r="N101" s="6">
        <f t="shared" si="2"/>
        <v>99</v>
      </c>
      <c r="R101" s="6">
        <f t="shared" si="3"/>
        <v>98</v>
      </c>
    </row>
    <row r="102" spans="9:18" ht="21">
      <c r="I102" s="64" t="s">
        <v>179</v>
      </c>
      <c r="J102" s="59" t="s">
        <v>299</v>
      </c>
      <c r="K102" s="60" t="s">
        <v>288</v>
      </c>
      <c r="N102" s="6">
        <f t="shared" si="2"/>
        <v>100</v>
      </c>
      <c r="R102" s="6">
        <f t="shared" si="3"/>
        <v>99</v>
      </c>
    </row>
    <row r="103" spans="9:18" ht="21">
      <c r="I103" s="64" t="s">
        <v>179</v>
      </c>
      <c r="J103" s="59" t="s">
        <v>300</v>
      </c>
      <c r="K103" s="60" t="s">
        <v>289</v>
      </c>
      <c r="R103" s="6">
        <f>R102+1</f>
        <v>100</v>
      </c>
    </row>
    <row r="104" spans="9:18" ht="21">
      <c r="I104" s="64" t="s">
        <v>179</v>
      </c>
      <c r="J104" s="59" t="s">
        <v>301</v>
      </c>
      <c r="K104" s="60" t="s">
        <v>290</v>
      </c>
    </row>
    <row r="105" spans="9:18" ht="21">
      <c r="I105" s="64" t="s">
        <v>179</v>
      </c>
      <c r="J105" s="59" t="s">
        <v>305</v>
      </c>
      <c r="K105" s="60" t="s">
        <v>291</v>
      </c>
    </row>
    <row r="106" spans="9:18" ht="21">
      <c r="I106" s="64" t="s">
        <v>179</v>
      </c>
      <c r="J106" s="59" t="s">
        <v>302</v>
      </c>
      <c r="K106" s="60" t="s">
        <v>292</v>
      </c>
    </row>
    <row r="107" spans="9:18" ht="21.6" thickBot="1">
      <c r="I107" s="65"/>
      <c r="J107" s="61"/>
      <c r="K107" s="62"/>
    </row>
    <row r="108" spans="9:18" ht="21">
      <c r="I108" s="63" t="s">
        <v>180</v>
      </c>
      <c r="J108" s="57" t="s">
        <v>303</v>
      </c>
      <c r="K108" s="58" t="s">
        <v>306</v>
      </c>
    </row>
    <row r="109" spans="9:18" ht="21">
      <c r="I109" s="64" t="s">
        <v>180</v>
      </c>
      <c r="J109" s="59" t="s">
        <v>304</v>
      </c>
      <c r="K109" s="60" t="s">
        <v>307</v>
      </c>
    </row>
    <row r="110" spans="9:18" ht="21">
      <c r="I110" s="64" t="s">
        <v>180</v>
      </c>
      <c r="J110" s="59" t="s">
        <v>317</v>
      </c>
      <c r="K110" s="60" t="s">
        <v>308</v>
      </c>
    </row>
    <row r="111" spans="9:18" ht="21">
      <c r="I111" s="64" t="s">
        <v>180</v>
      </c>
      <c r="J111" s="59" t="s">
        <v>318</v>
      </c>
      <c r="K111" s="60" t="s">
        <v>309</v>
      </c>
    </row>
    <row r="112" spans="9:18" ht="21">
      <c r="I112" s="64" t="s">
        <v>180</v>
      </c>
      <c r="J112" s="59" t="s">
        <v>319</v>
      </c>
      <c r="K112" s="60" t="s">
        <v>310</v>
      </c>
    </row>
    <row r="113" spans="9:11" ht="21">
      <c r="I113" s="64" t="s">
        <v>180</v>
      </c>
      <c r="J113" s="59" t="s">
        <v>320</v>
      </c>
      <c r="K113" s="60" t="s">
        <v>311</v>
      </c>
    </row>
    <row r="114" spans="9:11" ht="21">
      <c r="I114" s="64" t="s">
        <v>180</v>
      </c>
      <c r="J114" s="59" t="s">
        <v>321</v>
      </c>
      <c r="K114" s="60" t="s">
        <v>312</v>
      </c>
    </row>
    <row r="115" spans="9:11" ht="21">
      <c r="I115" s="64" t="s">
        <v>180</v>
      </c>
      <c r="J115" s="59" t="s">
        <v>322</v>
      </c>
      <c r="K115" s="60" t="s">
        <v>313</v>
      </c>
    </row>
    <row r="116" spans="9:11" ht="21">
      <c r="I116" s="64" t="s">
        <v>180</v>
      </c>
      <c r="J116" s="59" t="s">
        <v>323</v>
      </c>
      <c r="K116" s="60" t="s">
        <v>314</v>
      </c>
    </row>
    <row r="117" spans="9:11" ht="21">
      <c r="I117" s="64" t="s">
        <v>180</v>
      </c>
      <c r="J117" s="59" t="s">
        <v>325</v>
      </c>
      <c r="K117" s="60" t="s">
        <v>315</v>
      </c>
    </row>
    <row r="118" spans="9:11" ht="21">
      <c r="I118" s="64" t="s">
        <v>180</v>
      </c>
      <c r="J118" s="59" t="s">
        <v>324</v>
      </c>
      <c r="K118" s="60" t="s">
        <v>316</v>
      </c>
    </row>
    <row r="119" spans="9:11" ht="21.6" thickBot="1">
      <c r="I119" s="65"/>
      <c r="J119" s="61"/>
      <c r="K119" s="62"/>
    </row>
    <row r="120" spans="9:11" ht="21">
      <c r="I120" s="64" t="s">
        <v>181</v>
      </c>
      <c r="J120" s="57" t="s">
        <v>337</v>
      </c>
      <c r="K120" s="58" t="s">
        <v>326</v>
      </c>
    </row>
    <row r="121" spans="9:11" ht="21">
      <c r="I121" s="64" t="s">
        <v>181</v>
      </c>
      <c r="J121" s="59" t="s">
        <v>338</v>
      </c>
      <c r="K121" s="60" t="s">
        <v>327</v>
      </c>
    </row>
    <row r="122" spans="9:11" ht="21">
      <c r="I122" s="64" t="s">
        <v>181</v>
      </c>
      <c r="J122" s="59" t="s">
        <v>339</v>
      </c>
      <c r="K122" s="60" t="s">
        <v>328</v>
      </c>
    </row>
    <row r="123" spans="9:11" ht="21">
      <c r="I123" s="64" t="s">
        <v>181</v>
      </c>
      <c r="J123" s="59" t="s">
        <v>340</v>
      </c>
      <c r="K123" s="60" t="s">
        <v>329</v>
      </c>
    </row>
    <row r="124" spans="9:11" ht="21">
      <c r="I124" s="64" t="s">
        <v>181</v>
      </c>
      <c r="J124" s="59" t="s">
        <v>341</v>
      </c>
      <c r="K124" s="60" t="s">
        <v>330</v>
      </c>
    </row>
    <row r="125" spans="9:11" ht="21">
      <c r="I125" s="64" t="s">
        <v>181</v>
      </c>
      <c r="J125" s="59" t="s">
        <v>342</v>
      </c>
      <c r="K125" s="60" t="s">
        <v>331</v>
      </c>
    </row>
    <row r="126" spans="9:11" ht="21">
      <c r="I126" s="64" t="s">
        <v>181</v>
      </c>
      <c r="J126" s="59" t="s">
        <v>343</v>
      </c>
      <c r="K126" s="60" t="s">
        <v>332</v>
      </c>
    </row>
    <row r="127" spans="9:11" ht="21">
      <c r="I127" s="64" t="s">
        <v>181</v>
      </c>
      <c r="J127" s="59" t="s">
        <v>344</v>
      </c>
      <c r="K127" s="60" t="s">
        <v>333</v>
      </c>
    </row>
    <row r="128" spans="9:11" ht="21">
      <c r="I128" s="64" t="s">
        <v>181</v>
      </c>
      <c r="J128" s="59" t="s">
        <v>345</v>
      </c>
      <c r="K128" s="60" t="s">
        <v>334</v>
      </c>
    </row>
    <row r="129" spans="9:11" ht="21">
      <c r="I129" s="64" t="s">
        <v>181</v>
      </c>
      <c r="J129" s="59" t="s">
        <v>347</v>
      </c>
      <c r="K129" s="60" t="s">
        <v>335</v>
      </c>
    </row>
    <row r="130" spans="9:11" ht="21">
      <c r="I130" s="64" t="s">
        <v>181</v>
      </c>
      <c r="J130" s="59" t="s">
        <v>346</v>
      </c>
      <c r="K130" s="60" t="s">
        <v>336</v>
      </c>
    </row>
    <row r="131" spans="9:11" ht="21.6" thickBot="1">
      <c r="I131" s="65"/>
      <c r="J131" s="61"/>
      <c r="K131" s="62"/>
    </row>
    <row r="132" spans="9:11" ht="21">
      <c r="I132" s="63" t="s">
        <v>348</v>
      </c>
      <c r="J132" s="57" t="s">
        <v>351</v>
      </c>
      <c r="K132" s="58" t="s">
        <v>231</v>
      </c>
    </row>
    <row r="133" spans="9:11" ht="21">
      <c r="I133" s="64" t="s">
        <v>348</v>
      </c>
      <c r="J133" s="59" t="s">
        <v>352</v>
      </c>
      <c r="K133" s="60" t="s">
        <v>232</v>
      </c>
    </row>
    <row r="134" spans="9:11" ht="21">
      <c r="I134" s="64" t="s">
        <v>348</v>
      </c>
      <c r="J134" s="59" t="s">
        <v>353</v>
      </c>
      <c r="K134" s="60" t="s">
        <v>233</v>
      </c>
    </row>
    <row r="135" spans="9:11" ht="21">
      <c r="I135" s="64" t="s">
        <v>348</v>
      </c>
      <c r="J135" s="59" t="s">
        <v>354</v>
      </c>
      <c r="K135" s="60" t="s">
        <v>234</v>
      </c>
    </row>
    <row r="136" spans="9:11" ht="21">
      <c r="I136" s="64" t="s">
        <v>348</v>
      </c>
      <c r="J136" s="59" t="s">
        <v>355</v>
      </c>
      <c r="K136" s="60" t="s">
        <v>235</v>
      </c>
    </row>
    <row r="137" spans="9:11" ht="21">
      <c r="I137" s="64" t="s">
        <v>348</v>
      </c>
      <c r="J137" s="59" t="s">
        <v>356</v>
      </c>
      <c r="K137" s="60" t="s">
        <v>236</v>
      </c>
    </row>
    <row r="138" spans="9:11" ht="21">
      <c r="I138" s="64" t="s">
        <v>348</v>
      </c>
      <c r="J138" s="59" t="s">
        <v>357</v>
      </c>
      <c r="K138" s="60" t="s">
        <v>237</v>
      </c>
    </row>
    <row r="139" spans="9:11" ht="21">
      <c r="I139" s="64" t="s">
        <v>348</v>
      </c>
      <c r="J139" s="59" t="s">
        <v>358</v>
      </c>
      <c r="K139" s="60" t="s">
        <v>238</v>
      </c>
    </row>
    <row r="140" spans="9:11" ht="21">
      <c r="I140" s="64" t="s">
        <v>348</v>
      </c>
      <c r="J140" s="59" t="s">
        <v>359</v>
      </c>
      <c r="K140" s="60" t="s">
        <v>239</v>
      </c>
    </row>
    <row r="141" spans="9:11" ht="21">
      <c r="I141" s="64" t="s">
        <v>348</v>
      </c>
      <c r="J141" s="59" t="s">
        <v>360</v>
      </c>
      <c r="K141" s="60" t="s">
        <v>240</v>
      </c>
    </row>
    <row r="142" spans="9:11" ht="21">
      <c r="I142" s="64" t="s">
        <v>348</v>
      </c>
      <c r="J142" s="59" t="s">
        <v>349</v>
      </c>
      <c r="K142" s="60" t="s">
        <v>363</v>
      </c>
    </row>
    <row r="143" spans="9:11" ht="21.6" thickBot="1">
      <c r="I143" s="65" t="s">
        <v>348</v>
      </c>
      <c r="J143" s="61" t="s">
        <v>350</v>
      </c>
      <c r="K143" s="62" t="s">
        <v>241</v>
      </c>
    </row>
    <row r="144" spans="9:11" ht="21">
      <c r="I144" s="63" t="s">
        <v>361</v>
      </c>
      <c r="J144" s="57" t="s">
        <v>364</v>
      </c>
      <c r="K144" s="58" t="s">
        <v>246</v>
      </c>
    </row>
    <row r="145" spans="9:11" ht="21">
      <c r="I145" s="64" t="s">
        <v>361</v>
      </c>
      <c r="J145" s="59" t="s">
        <v>365</v>
      </c>
      <c r="K145" s="60" t="s">
        <v>247</v>
      </c>
    </row>
    <row r="146" spans="9:11" ht="21">
      <c r="I146" s="64" t="s">
        <v>361</v>
      </c>
      <c r="J146" s="59" t="s">
        <v>366</v>
      </c>
      <c r="K146" s="60" t="s">
        <v>248</v>
      </c>
    </row>
    <row r="147" spans="9:11" ht="21">
      <c r="I147" s="64" t="s">
        <v>361</v>
      </c>
      <c r="J147" s="59" t="s">
        <v>367</v>
      </c>
      <c r="K147" s="60" t="s">
        <v>249</v>
      </c>
    </row>
    <row r="148" spans="9:11" ht="21">
      <c r="I148" s="64" t="s">
        <v>361</v>
      </c>
      <c r="J148" s="59" t="s">
        <v>368</v>
      </c>
      <c r="K148" s="60" t="s">
        <v>250</v>
      </c>
    </row>
    <row r="149" spans="9:11" ht="21">
      <c r="I149" s="64" t="s">
        <v>361</v>
      </c>
      <c r="J149" s="59" t="s">
        <v>369</v>
      </c>
      <c r="K149" s="60" t="s">
        <v>251</v>
      </c>
    </row>
    <row r="150" spans="9:11" ht="21">
      <c r="I150" s="64" t="s">
        <v>361</v>
      </c>
      <c r="J150" s="59" t="s">
        <v>370</v>
      </c>
      <c r="K150" s="60" t="s">
        <v>252</v>
      </c>
    </row>
    <row r="151" spans="9:11" ht="21">
      <c r="I151" s="64" t="s">
        <v>361</v>
      </c>
      <c r="J151" s="59" t="s">
        <v>371</v>
      </c>
      <c r="K151" s="60" t="s">
        <v>253</v>
      </c>
    </row>
    <row r="152" spans="9:11" ht="21">
      <c r="I152" s="64" t="s">
        <v>361</v>
      </c>
      <c r="J152" s="59" t="s">
        <v>372</v>
      </c>
      <c r="K152" s="60" t="s">
        <v>254</v>
      </c>
    </row>
    <row r="153" spans="9:11" ht="21">
      <c r="I153" s="64" t="s">
        <v>361</v>
      </c>
      <c r="J153" s="59" t="s">
        <v>373</v>
      </c>
      <c r="K153" s="60" t="s">
        <v>255</v>
      </c>
    </row>
    <row r="154" spans="9:11" ht="21">
      <c r="I154" s="64" t="s">
        <v>361</v>
      </c>
      <c r="J154" s="59" t="s">
        <v>374</v>
      </c>
      <c r="K154" s="60" t="s">
        <v>362</v>
      </c>
    </row>
    <row r="155" spans="9:11" ht="21.6" thickBot="1">
      <c r="I155" s="65" t="s">
        <v>361</v>
      </c>
      <c r="J155" s="61" t="s">
        <v>375</v>
      </c>
      <c r="K155" s="62" t="s">
        <v>256</v>
      </c>
    </row>
    <row r="156" spans="9:11" ht="21">
      <c r="I156" s="63" t="s">
        <v>376</v>
      </c>
      <c r="J156" s="57" t="s">
        <v>378</v>
      </c>
      <c r="K156" s="58" t="s">
        <v>259</v>
      </c>
    </row>
    <row r="157" spans="9:11" ht="21">
      <c r="I157" s="64" t="s">
        <v>376</v>
      </c>
      <c r="J157" s="59" t="s">
        <v>379</v>
      </c>
      <c r="K157" s="60" t="s">
        <v>260</v>
      </c>
    </row>
    <row r="158" spans="9:11" ht="21">
      <c r="I158" s="64" t="s">
        <v>376</v>
      </c>
      <c r="J158" s="59" t="s">
        <v>380</v>
      </c>
      <c r="K158" s="60" t="s">
        <v>261</v>
      </c>
    </row>
    <row r="159" spans="9:11" ht="21">
      <c r="I159" s="64" t="s">
        <v>376</v>
      </c>
      <c r="J159" s="59" t="s">
        <v>381</v>
      </c>
      <c r="K159" s="60" t="s">
        <v>262</v>
      </c>
    </row>
    <row r="160" spans="9:11" ht="21">
      <c r="I160" s="64" t="s">
        <v>376</v>
      </c>
      <c r="J160" s="59" t="s">
        <v>382</v>
      </c>
      <c r="K160" s="60" t="s">
        <v>263</v>
      </c>
    </row>
    <row r="161" spans="9:11" ht="21">
      <c r="I161" s="64" t="s">
        <v>376</v>
      </c>
      <c r="J161" s="59" t="s">
        <v>383</v>
      </c>
      <c r="K161" s="60" t="s">
        <v>264</v>
      </c>
    </row>
    <row r="162" spans="9:11" ht="21">
      <c r="I162" s="64" t="s">
        <v>376</v>
      </c>
      <c r="J162" s="59" t="s">
        <v>384</v>
      </c>
      <c r="K162" s="60" t="s">
        <v>265</v>
      </c>
    </row>
    <row r="163" spans="9:11" ht="21">
      <c r="I163" s="64" t="s">
        <v>376</v>
      </c>
      <c r="J163" s="59" t="s">
        <v>385</v>
      </c>
      <c r="K163" s="60" t="s">
        <v>266</v>
      </c>
    </row>
    <row r="164" spans="9:11" ht="21">
      <c r="I164" s="64" t="s">
        <v>376</v>
      </c>
      <c r="J164" s="59" t="s">
        <v>386</v>
      </c>
      <c r="K164" s="60" t="s">
        <v>267</v>
      </c>
    </row>
    <row r="165" spans="9:11" ht="21">
      <c r="I165" s="64" t="s">
        <v>376</v>
      </c>
      <c r="J165" s="59" t="s">
        <v>387</v>
      </c>
      <c r="K165" s="60" t="s">
        <v>268</v>
      </c>
    </row>
    <row r="166" spans="9:11" ht="21">
      <c r="I166" s="64" t="s">
        <v>376</v>
      </c>
      <c r="J166" s="59" t="s">
        <v>388</v>
      </c>
      <c r="K166" s="60" t="s">
        <v>377</v>
      </c>
    </row>
    <row r="167" spans="9:11" ht="21.6" thickBot="1">
      <c r="I167" s="64" t="s">
        <v>376</v>
      </c>
      <c r="J167" s="69" t="s">
        <v>389</v>
      </c>
      <c r="K167" s="70" t="s">
        <v>269</v>
      </c>
    </row>
    <row r="168" spans="9:11" ht="21">
      <c r="I168" s="63" t="s">
        <v>390</v>
      </c>
      <c r="J168" s="66" t="s">
        <v>392</v>
      </c>
      <c r="K168" s="58" t="s">
        <v>282</v>
      </c>
    </row>
    <row r="169" spans="9:11" ht="21">
      <c r="I169" s="64" t="s">
        <v>390</v>
      </c>
      <c r="J169" s="67" t="s">
        <v>393</v>
      </c>
      <c r="K169" s="60" t="s">
        <v>283</v>
      </c>
    </row>
    <row r="170" spans="9:11" ht="21">
      <c r="I170" s="64" t="s">
        <v>390</v>
      </c>
      <c r="J170" s="67" t="s">
        <v>394</v>
      </c>
      <c r="K170" s="60" t="s">
        <v>284</v>
      </c>
    </row>
    <row r="171" spans="9:11" ht="21">
      <c r="I171" s="64" t="s">
        <v>390</v>
      </c>
      <c r="J171" s="67" t="s">
        <v>395</v>
      </c>
      <c r="K171" s="60" t="s">
        <v>285</v>
      </c>
    </row>
    <row r="172" spans="9:11" ht="21">
      <c r="I172" s="64" t="s">
        <v>390</v>
      </c>
      <c r="J172" s="67" t="s">
        <v>396</v>
      </c>
      <c r="K172" s="60" t="s">
        <v>286</v>
      </c>
    </row>
    <row r="173" spans="9:11" ht="21">
      <c r="I173" s="64" t="s">
        <v>390</v>
      </c>
      <c r="J173" s="67" t="s">
        <v>397</v>
      </c>
      <c r="K173" s="60" t="s">
        <v>287</v>
      </c>
    </row>
    <row r="174" spans="9:11" ht="21">
      <c r="I174" s="64" t="s">
        <v>390</v>
      </c>
      <c r="J174" s="67" t="s">
        <v>398</v>
      </c>
      <c r="K174" s="60" t="s">
        <v>288</v>
      </c>
    </row>
    <row r="175" spans="9:11" ht="21">
      <c r="I175" s="64" t="s">
        <v>390</v>
      </c>
      <c r="J175" s="67" t="s">
        <v>399</v>
      </c>
      <c r="K175" s="60" t="s">
        <v>289</v>
      </c>
    </row>
    <row r="176" spans="9:11" ht="21">
      <c r="I176" s="64" t="s">
        <v>390</v>
      </c>
      <c r="J176" s="67" t="s">
        <v>400</v>
      </c>
      <c r="K176" s="60" t="s">
        <v>290</v>
      </c>
    </row>
    <row r="177" spans="9:11" ht="21">
      <c r="I177" s="64" t="s">
        <v>390</v>
      </c>
      <c r="J177" s="67" t="s">
        <v>401</v>
      </c>
      <c r="K177" s="60" t="s">
        <v>291</v>
      </c>
    </row>
    <row r="178" spans="9:11" ht="21">
      <c r="I178" s="64" t="s">
        <v>390</v>
      </c>
      <c r="J178" s="67" t="s">
        <v>402</v>
      </c>
      <c r="K178" s="60" t="s">
        <v>391</v>
      </c>
    </row>
    <row r="179" spans="9:11" ht="21.6" thickBot="1">
      <c r="I179" s="65" t="s">
        <v>390</v>
      </c>
      <c r="J179" s="68" t="s">
        <v>403</v>
      </c>
      <c r="K179" s="62" t="s">
        <v>292</v>
      </c>
    </row>
    <row r="180" spans="9:11" ht="21">
      <c r="I180" s="63" t="s">
        <v>404</v>
      </c>
      <c r="J180" s="66" t="s">
        <v>406</v>
      </c>
      <c r="K180" s="58" t="s">
        <v>306</v>
      </c>
    </row>
    <row r="181" spans="9:11" ht="21">
      <c r="I181" s="64" t="s">
        <v>404</v>
      </c>
      <c r="J181" s="67" t="s">
        <v>407</v>
      </c>
      <c r="K181" s="60" t="s">
        <v>307</v>
      </c>
    </row>
    <row r="182" spans="9:11" ht="21">
      <c r="I182" s="64" t="s">
        <v>404</v>
      </c>
      <c r="J182" s="67" t="s">
        <v>408</v>
      </c>
      <c r="K182" s="60" t="s">
        <v>308</v>
      </c>
    </row>
    <row r="183" spans="9:11" ht="21">
      <c r="I183" s="64" t="s">
        <v>404</v>
      </c>
      <c r="J183" s="67" t="s">
        <v>409</v>
      </c>
      <c r="K183" s="60" t="s">
        <v>309</v>
      </c>
    </row>
    <row r="184" spans="9:11" ht="21">
      <c r="I184" s="64" t="s">
        <v>404</v>
      </c>
      <c r="J184" s="67" t="s">
        <v>410</v>
      </c>
      <c r="K184" s="60" t="s">
        <v>310</v>
      </c>
    </row>
    <row r="185" spans="9:11" ht="21">
      <c r="I185" s="64" t="s">
        <v>404</v>
      </c>
      <c r="J185" s="67" t="s">
        <v>411</v>
      </c>
      <c r="K185" s="60" t="s">
        <v>311</v>
      </c>
    </row>
    <row r="186" spans="9:11" ht="21">
      <c r="I186" s="64" t="s">
        <v>404</v>
      </c>
      <c r="J186" s="67" t="s">
        <v>412</v>
      </c>
      <c r="K186" s="60" t="s">
        <v>312</v>
      </c>
    </row>
    <row r="187" spans="9:11" ht="21">
      <c r="I187" s="64" t="s">
        <v>404</v>
      </c>
      <c r="J187" s="67" t="s">
        <v>413</v>
      </c>
      <c r="K187" s="60" t="s">
        <v>313</v>
      </c>
    </row>
    <row r="188" spans="9:11" ht="21">
      <c r="I188" s="64" t="s">
        <v>404</v>
      </c>
      <c r="J188" s="67" t="s">
        <v>414</v>
      </c>
      <c r="K188" s="60" t="s">
        <v>314</v>
      </c>
    </row>
    <row r="189" spans="9:11" ht="21">
      <c r="I189" s="64" t="s">
        <v>404</v>
      </c>
      <c r="J189" s="67" t="s">
        <v>415</v>
      </c>
      <c r="K189" s="60" t="s">
        <v>315</v>
      </c>
    </row>
    <row r="190" spans="9:11" ht="21">
      <c r="I190" s="64" t="s">
        <v>404</v>
      </c>
      <c r="J190" s="67" t="s">
        <v>416</v>
      </c>
      <c r="K190" s="60" t="s">
        <v>405</v>
      </c>
    </row>
    <row r="191" spans="9:11" ht="21.6" thickBot="1">
      <c r="I191" s="65" t="s">
        <v>404</v>
      </c>
      <c r="J191" s="68" t="s">
        <v>417</v>
      </c>
      <c r="K191" s="62" t="s">
        <v>316</v>
      </c>
    </row>
    <row r="192" spans="9:11" ht="21">
      <c r="I192" s="63" t="s">
        <v>418</v>
      </c>
      <c r="J192" s="66" t="s">
        <v>419</v>
      </c>
      <c r="K192" s="58" t="s">
        <v>326</v>
      </c>
    </row>
    <row r="193" spans="9:11" ht="21">
      <c r="I193" s="64" t="s">
        <v>418</v>
      </c>
      <c r="J193" s="67" t="s">
        <v>420</v>
      </c>
      <c r="K193" s="60" t="s">
        <v>327</v>
      </c>
    </row>
    <row r="194" spans="9:11" ht="21">
      <c r="I194" s="64" t="s">
        <v>418</v>
      </c>
      <c r="J194" s="67" t="s">
        <v>421</v>
      </c>
      <c r="K194" s="60" t="s">
        <v>328</v>
      </c>
    </row>
    <row r="195" spans="9:11" ht="21">
      <c r="I195" s="64" t="s">
        <v>418</v>
      </c>
      <c r="J195" s="67" t="s">
        <v>422</v>
      </c>
      <c r="K195" s="60" t="s">
        <v>329</v>
      </c>
    </row>
    <row r="196" spans="9:11" ht="21">
      <c r="I196" s="64" t="s">
        <v>418</v>
      </c>
      <c r="J196" s="67" t="s">
        <v>423</v>
      </c>
      <c r="K196" s="60" t="s">
        <v>330</v>
      </c>
    </row>
    <row r="197" spans="9:11" ht="21">
      <c r="I197" s="64" t="s">
        <v>418</v>
      </c>
      <c r="J197" s="67" t="s">
        <v>424</v>
      </c>
      <c r="K197" s="60" t="s">
        <v>331</v>
      </c>
    </row>
    <row r="198" spans="9:11" ht="21">
      <c r="I198" s="64" t="s">
        <v>418</v>
      </c>
      <c r="J198" s="67" t="s">
        <v>425</v>
      </c>
      <c r="K198" s="60" t="s">
        <v>332</v>
      </c>
    </row>
    <row r="199" spans="9:11" ht="21">
      <c r="I199" s="64" t="s">
        <v>418</v>
      </c>
      <c r="J199" s="67" t="s">
        <v>426</v>
      </c>
      <c r="K199" s="60" t="s">
        <v>333</v>
      </c>
    </row>
    <row r="200" spans="9:11" ht="21">
      <c r="I200" s="64" t="s">
        <v>418</v>
      </c>
      <c r="J200" s="67" t="s">
        <v>427</v>
      </c>
      <c r="K200" s="60" t="s">
        <v>334</v>
      </c>
    </row>
    <row r="201" spans="9:11" ht="21">
      <c r="I201" s="64" t="s">
        <v>418</v>
      </c>
      <c r="J201" s="67" t="s">
        <v>428</v>
      </c>
      <c r="K201" s="60" t="s">
        <v>335</v>
      </c>
    </row>
    <row r="202" spans="9:11" ht="21">
      <c r="I202" s="64" t="s">
        <v>418</v>
      </c>
      <c r="J202" s="67" t="s">
        <v>429</v>
      </c>
      <c r="K202" s="60" t="s">
        <v>391</v>
      </c>
    </row>
    <row r="203" spans="9:11" ht="21.6" thickBot="1">
      <c r="I203" s="64" t="s">
        <v>418</v>
      </c>
      <c r="J203" s="68" t="s">
        <v>430</v>
      </c>
      <c r="K203" s="62" t="s">
        <v>336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P32"/>
  <sheetViews>
    <sheetView view="pageLayout" zoomScaleNormal="100" workbookViewId="0">
      <selection activeCell="R18" sqref="R18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4" width="5" style="78" customWidth="1"/>
    <col min="15" max="16" width="5" style="80" customWidth="1"/>
    <col min="17" max="16384" width="9.109375" style="74"/>
  </cols>
  <sheetData>
    <row r="1" spans="1:16">
      <c r="A1" s="381" t="s">
        <v>517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440"/>
    </row>
    <row r="2" spans="1:16" ht="21.6" thickBot="1">
      <c r="A2" s="387" t="s">
        <v>22</v>
      </c>
      <c r="B2" s="388"/>
      <c r="C2" s="383" t="str">
        <f>ปก!H10</f>
        <v>นางวรวรรณ์ ศรีเพชร</v>
      </c>
      <c r="D2" s="384"/>
      <c r="E2" s="384"/>
      <c r="F2" s="384"/>
      <c r="G2" s="384">
        <f>ปก!H11</f>
        <v>0</v>
      </c>
      <c r="H2" s="384"/>
      <c r="I2" s="384"/>
      <c r="J2" s="384"/>
      <c r="K2" s="384"/>
      <c r="L2" s="384"/>
      <c r="M2" s="384" t="str">
        <f>ปก!F9</f>
        <v>ชั้นประถมศึกษาปีที่ 6</v>
      </c>
      <c r="N2" s="384"/>
      <c r="O2" s="384"/>
      <c r="P2" s="386"/>
    </row>
    <row r="3" spans="1:16" ht="21.6" thickBot="1">
      <c r="A3" s="421" t="s">
        <v>1</v>
      </c>
      <c r="B3" s="345" t="s">
        <v>431</v>
      </c>
      <c r="C3" s="424"/>
      <c r="D3" s="441" t="s">
        <v>488</v>
      </c>
      <c r="E3" s="442"/>
      <c r="F3" s="443"/>
      <c r="G3" s="441" t="s">
        <v>489</v>
      </c>
      <c r="H3" s="442"/>
      <c r="I3" s="443"/>
      <c r="J3" s="441" t="s">
        <v>490</v>
      </c>
      <c r="K3" s="442"/>
      <c r="L3" s="443"/>
      <c r="M3" s="441" t="s">
        <v>491</v>
      </c>
      <c r="N3" s="442"/>
      <c r="O3" s="442"/>
      <c r="P3" s="445"/>
    </row>
    <row r="4" spans="1:16" ht="21.6" thickBot="1">
      <c r="A4" s="422"/>
      <c r="B4" s="425"/>
      <c r="C4" s="426"/>
      <c r="D4" s="107">
        <v>1</v>
      </c>
      <c r="E4" s="108">
        <v>2</v>
      </c>
      <c r="F4" s="112" t="s">
        <v>432</v>
      </c>
      <c r="G4" s="107">
        <v>1</v>
      </c>
      <c r="H4" s="108">
        <v>2</v>
      </c>
      <c r="I4" s="115" t="s">
        <v>432</v>
      </c>
      <c r="J4" s="107">
        <v>1</v>
      </c>
      <c r="K4" s="107">
        <v>2</v>
      </c>
      <c r="L4" s="115" t="s">
        <v>432</v>
      </c>
      <c r="M4" s="109">
        <v>1</v>
      </c>
      <c r="N4" s="108">
        <v>2</v>
      </c>
      <c r="O4" s="115" t="s">
        <v>432</v>
      </c>
      <c r="P4" s="446"/>
    </row>
    <row r="5" spans="1:16" ht="24" customHeight="1" thickBot="1">
      <c r="A5" s="423"/>
      <c r="B5" s="427"/>
      <c r="C5" s="428"/>
      <c r="D5" s="107">
        <v>10</v>
      </c>
      <c r="E5" s="108">
        <v>10</v>
      </c>
      <c r="F5" s="112">
        <v>10</v>
      </c>
      <c r="G5" s="107">
        <v>10</v>
      </c>
      <c r="H5" s="108">
        <v>10</v>
      </c>
      <c r="I5" s="115">
        <v>10</v>
      </c>
      <c r="J5" s="107">
        <v>10</v>
      </c>
      <c r="K5" s="107">
        <v>10</v>
      </c>
      <c r="L5" s="115">
        <v>10</v>
      </c>
      <c r="M5" s="109">
        <v>10</v>
      </c>
      <c r="N5" s="108">
        <v>10</v>
      </c>
      <c r="O5" s="115">
        <v>10</v>
      </c>
      <c r="P5" s="447"/>
    </row>
    <row r="6" spans="1:16">
      <c r="A6" s="81" t="str">
        <f>IF(รายชื่อสมาชิก!A5="","",รายชื่อสมาชิก!A5&amp; "  " )</f>
        <v xml:space="preserve">1  </v>
      </c>
      <c r="B6" s="419" t="str">
        <f>IF(รายชื่อสมาชิก!D5="","",รายชื่อสมาชิก!D5&amp; "  " )</f>
        <v xml:space="preserve">เด็กชายนพเก้า  อุตพันธ์  </v>
      </c>
      <c r="C6" s="439"/>
      <c r="D6" s="102">
        <f>'คุณลักษณะ(ข้อ1-4)'!I6</f>
        <v>10</v>
      </c>
      <c r="E6" s="103">
        <f>'คุณลักษณะ(ข้อ1-4)เทอม2'!I6</f>
        <v>10</v>
      </c>
      <c r="F6" s="113">
        <f>IF($A6="","",((D6+E6)/2))</f>
        <v>10</v>
      </c>
      <c r="G6" s="102">
        <f>'คุณลักษณะ(ข้อ1-4)'!O6</f>
        <v>10</v>
      </c>
      <c r="H6" s="90">
        <f>'คุณลักษณะ(ข้อ1-4)เทอม2'!O6</f>
        <v>10</v>
      </c>
      <c r="I6" s="116">
        <f>IF($A6="","",((G6+H6)/2))</f>
        <v>10</v>
      </c>
      <c r="J6" s="102">
        <f>'คุณลักษณะ(ข้อ1-4)'!T6</f>
        <v>10</v>
      </c>
      <c r="K6" s="103">
        <f>'คุณลักษณะ(ข้อ1-4)เทอม2'!T6</f>
        <v>10</v>
      </c>
      <c r="L6" s="116">
        <f>IF($A6="","",((J6+K6)/2))</f>
        <v>10</v>
      </c>
      <c r="M6" s="85">
        <f>'คุณลักษณะ(ข้อ1-4)'!AD6</f>
        <v>10</v>
      </c>
      <c r="N6" s="90">
        <f>'คุณลักษณะ(ข้อ1-4)เทอม2'!AD6</f>
        <v>10</v>
      </c>
      <c r="O6" s="121">
        <f>IF($A6="","",((M6+N6)/2))</f>
        <v>10</v>
      </c>
      <c r="P6" s="119"/>
    </row>
    <row r="7" spans="1:16">
      <c r="A7" s="75" t="str">
        <f>IF(รายชื่อสมาชิก!A6="","",รายชื่อสมาชิก!A6&amp; "  " )</f>
        <v xml:space="preserve">2  </v>
      </c>
      <c r="B7" s="408" t="str">
        <f>IF(รายชื่อสมาชิก!D6="","",รายชื่อสมาชิก!D6&amp; "  " )</f>
        <v xml:space="preserve">เด็กชายเดชานนท์ คณานิตย์  </v>
      </c>
      <c r="C7" s="438"/>
      <c r="D7" s="102">
        <f>'คุณลักษณะ(ข้อ1-4)'!I7</f>
        <v>10</v>
      </c>
      <c r="E7" s="103">
        <f>'คุณลักษณะ(ข้อ1-4)เทอม2'!I7</f>
        <v>10</v>
      </c>
      <c r="F7" s="113">
        <f t="shared" ref="F7:F28" si="0">IF($A7="","",((D7+E7)/2))</f>
        <v>10</v>
      </c>
      <c r="G7" s="102">
        <f>'คุณลักษณะ(ข้อ1-4)'!O7</f>
        <v>10</v>
      </c>
      <c r="H7" s="90">
        <f>'คุณลักษณะ(ข้อ1-4)เทอม2'!O7</f>
        <v>10</v>
      </c>
      <c r="I7" s="116">
        <f t="shared" ref="I7:I28" si="1">IF($A7="","",((G7+H7)/2))</f>
        <v>10</v>
      </c>
      <c r="J7" s="102">
        <f>'คุณลักษณะ(ข้อ1-4)'!T7</f>
        <v>10</v>
      </c>
      <c r="K7" s="103">
        <f>'คุณลักษณะ(ข้อ1-4)เทอม2'!T7</f>
        <v>10</v>
      </c>
      <c r="L7" s="116">
        <f t="shared" ref="L7:L28" si="2">IF($A7="","",((J7+K7)/2))</f>
        <v>10</v>
      </c>
      <c r="M7" s="85">
        <f>'คุณลักษณะ(ข้อ1-4)'!AD7</f>
        <v>10</v>
      </c>
      <c r="N7" s="90">
        <f>'คุณลักษณะ(ข้อ1-4)เทอม2'!AD7</f>
        <v>10</v>
      </c>
      <c r="O7" s="120">
        <f t="shared" ref="O7:O28" si="3">IF($A7="","",((M7+N7)/2))</f>
        <v>10</v>
      </c>
      <c r="P7" s="106"/>
    </row>
    <row r="8" spans="1:16">
      <c r="A8" s="75" t="str">
        <f>IF(รายชื่อสมาชิก!A7="","",รายชื่อสมาชิก!A7&amp; "  " )</f>
        <v xml:space="preserve">3  </v>
      </c>
      <c r="B8" s="408" t="str">
        <f>IF(รายชื่อสมาชิก!D7="","",รายชื่อสมาชิก!D7&amp; "  " )</f>
        <v xml:space="preserve">เด็กชายภาคภูมิ  ปิ่นสุก  </v>
      </c>
      <c r="C8" s="438"/>
      <c r="D8" s="102">
        <f>'คุณลักษณะ(ข้อ1-4)'!I8</f>
        <v>10</v>
      </c>
      <c r="E8" s="103">
        <f>'คุณลักษณะ(ข้อ1-4)เทอม2'!I8</f>
        <v>10</v>
      </c>
      <c r="F8" s="113">
        <f t="shared" si="0"/>
        <v>10</v>
      </c>
      <c r="G8" s="102">
        <f>'คุณลักษณะ(ข้อ1-4)'!O8</f>
        <v>10</v>
      </c>
      <c r="H8" s="90">
        <f>'คุณลักษณะ(ข้อ1-4)เทอม2'!O8</f>
        <v>10</v>
      </c>
      <c r="I8" s="116">
        <f t="shared" si="1"/>
        <v>10</v>
      </c>
      <c r="J8" s="102">
        <f>'คุณลักษณะ(ข้อ1-4)'!T8</f>
        <v>10</v>
      </c>
      <c r="K8" s="103">
        <f>'คุณลักษณะ(ข้อ1-4)เทอม2'!T8</f>
        <v>10</v>
      </c>
      <c r="L8" s="116">
        <f t="shared" si="2"/>
        <v>10</v>
      </c>
      <c r="M8" s="85">
        <f>'คุณลักษณะ(ข้อ1-4)'!AD8</f>
        <v>10</v>
      </c>
      <c r="N8" s="90">
        <f>'คุณลักษณะ(ข้อ1-4)เทอม2'!AD8</f>
        <v>10</v>
      </c>
      <c r="O8" s="120">
        <f t="shared" si="3"/>
        <v>10</v>
      </c>
      <c r="P8" s="106"/>
    </row>
    <row r="9" spans="1:16">
      <c r="A9" s="75" t="str">
        <f>IF(รายชื่อสมาชิก!A8="","",รายชื่อสมาชิก!A8&amp; "  " )</f>
        <v xml:space="preserve">4  </v>
      </c>
      <c r="B9" s="408" t="str">
        <f>IF(รายชื่อสมาชิก!D8="","",รายชื่อสมาชิก!D8&amp; "  " )</f>
        <v xml:space="preserve">เด็กชายอรรถนนท์ สายพานทอง  </v>
      </c>
      <c r="C9" s="438"/>
      <c r="D9" s="102">
        <f>'คุณลักษณะ(ข้อ1-4)'!I9</f>
        <v>10</v>
      </c>
      <c r="E9" s="103">
        <f>'คุณลักษณะ(ข้อ1-4)เทอม2'!I9</f>
        <v>10</v>
      </c>
      <c r="F9" s="113">
        <f t="shared" si="0"/>
        <v>10</v>
      </c>
      <c r="G9" s="102">
        <f>'คุณลักษณะ(ข้อ1-4)'!O9</f>
        <v>10</v>
      </c>
      <c r="H9" s="90">
        <f>'คุณลักษณะ(ข้อ1-4)เทอม2'!O9</f>
        <v>10</v>
      </c>
      <c r="I9" s="116">
        <f t="shared" si="1"/>
        <v>10</v>
      </c>
      <c r="J9" s="102">
        <f>'คุณลักษณะ(ข้อ1-4)'!T9</f>
        <v>10</v>
      </c>
      <c r="K9" s="103">
        <f>'คุณลักษณะ(ข้อ1-4)เทอม2'!T9</f>
        <v>10</v>
      </c>
      <c r="L9" s="116">
        <f t="shared" si="2"/>
        <v>10</v>
      </c>
      <c r="M9" s="85">
        <f>'คุณลักษณะ(ข้อ1-4)'!AD9</f>
        <v>10</v>
      </c>
      <c r="N9" s="90">
        <f>'คุณลักษณะ(ข้อ1-4)เทอม2'!AD9</f>
        <v>10</v>
      </c>
      <c r="O9" s="120">
        <f t="shared" si="3"/>
        <v>10</v>
      </c>
      <c r="P9" s="106"/>
    </row>
    <row r="10" spans="1:16">
      <c r="A10" s="75" t="str">
        <f>IF(รายชื่อสมาชิก!A9="","",รายชื่อสมาชิก!A9&amp; "  " )</f>
        <v xml:space="preserve">5  </v>
      </c>
      <c r="B10" s="408" t="str">
        <f>IF(รายชื่อสมาชิก!D9="","",รายชื่อสมาชิก!D9&amp; "  " )</f>
        <v xml:space="preserve">เด็กชายอธิชา  นัยรัตน์  </v>
      </c>
      <c r="C10" s="438"/>
      <c r="D10" s="102">
        <f>'คุณลักษณะ(ข้อ1-4)'!I10</f>
        <v>10</v>
      </c>
      <c r="E10" s="103">
        <f>'คุณลักษณะ(ข้อ1-4)เทอม2'!I10</f>
        <v>10</v>
      </c>
      <c r="F10" s="113">
        <f t="shared" si="0"/>
        <v>10</v>
      </c>
      <c r="G10" s="102">
        <f>'คุณลักษณะ(ข้อ1-4)'!O10</f>
        <v>10</v>
      </c>
      <c r="H10" s="90">
        <f>'คุณลักษณะ(ข้อ1-4)เทอม2'!O10</f>
        <v>10</v>
      </c>
      <c r="I10" s="116">
        <f t="shared" si="1"/>
        <v>10</v>
      </c>
      <c r="J10" s="102">
        <f>'คุณลักษณะ(ข้อ1-4)'!T10</f>
        <v>10</v>
      </c>
      <c r="K10" s="103">
        <f>'คุณลักษณะ(ข้อ1-4)เทอม2'!T10</f>
        <v>10</v>
      </c>
      <c r="L10" s="116">
        <f t="shared" si="2"/>
        <v>10</v>
      </c>
      <c r="M10" s="85">
        <f>'คุณลักษณะ(ข้อ1-4)'!AD10</f>
        <v>10</v>
      </c>
      <c r="N10" s="90">
        <f>'คุณลักษณะ(ข้อ1-4)เทอม2'!AD10</f>
        <v>10</v>
      </c>
      <c r="O10" s="120">
        <f t="shared" si="3"/>
        <v>10</v>
      </c>
      <c r="P10" s="106"/>
    </row>
    <row r="11" spans="1:16">
      <c r="A11" s="75" t="str">
        <f>IF(รายชื่อสมาชิก!A10="","",รายชื่อสมาชิก!A10&amp; "  " )</f>
        <v xml:space="preserve">6  </v>
      </c>
      <c r="B11" s="408" t="str">
        <f>IF(รายชื่อสมาชิก!D10="","",รายชื่อสมาชิก!D10&amp; "  " )</f>
        <v xml:space="preserve">เด็กชายดนัยเทพ ปังกลาง  </v>
      </c>
      <c r="C11" s="438"/>
      <c r="D11" s="102">
        <f>'คุณลักษณะ(ข้อ1-4)'!I11</f>
        <v>-2</v>
      </c>
      <c r="E11" s="103">
        <f>'คุณลักษณะ(ข้อ1-4)เทอม2'!I11</f>
        <v>-2</v>
      </c>
      <c r="F11" s="113">
        <f t="shared" si="0"/>
        <v>-2</v>
      </c>
      <c r="G11" s="102">
        <f>'คุณลักษณะ(ข้อ1-4)'!O11</f>
        <v>4</v>
      </c>
      <c r="H11" s="90">
        <f>'คุณลักษณะ(ข้อ1-4)เทอม2'!O11</f>
        <v>4</v>
      </c>
      <c r="I11" s="116">
        <f t="shared" si="1"/>
        <v>4</v>
      </c>
      <c r="J11" s="102">
        <f>'คุณลักษณะ(ข้อ1-4)'!T11</f>
        <v>7</v>
      </c>
      <c r="K11" s="103">
        <f>'คุณลักษณะ(ข้อ1-4)เทอม2'!T11</f>
        <v>7</v>
      </c>
      <c r="L11" s="116">
        <f t="shared" si="2"/>
        <v>7</v>
      </c>
      <c r="M11" s="85">
        <f>'คุณลักษณะ(ข้อ1-4)'!AD11</f>
        <v>4</v>
      </c>
      <c r="N11" s="90">
        <f>'คุณลักษณะ(ข้อ1-4)เทอม2'!AD11</f>
        <v>4</v>
      </c>
      <c r="O11" s="120">
        <f t="shared" si="3"/>
        <v>4</v>
      </c>
      <c r="P11" s="106"/>
    </row>
    <row r="12" spans="1:16">
      <c r="A12" s="75" t="str">
        <f>IF(รายชื่อสมาชิก!A11="","",รายชื่อสมาชิก!A11&amp; "  " )</f>
        <v xml:space="preserve">7  </v>
      </c>
      <c r="B12" s="408" t="str">
        <f>IF(รายชื่อสมาชิก!D11="","",รายชื่อสมาชิก!D11&amp; "  " )</f>
        <v xml:space="preserve">เด็กชายชญานนท์ รัตนบุรี  </v>
      </c>
      <c r="C12" s="438"/>
      <c r="D12" s="102">
        <f>'คุณลักษณะ(ข้อ1-4)'!I12</f>
        <v>-2</v>
      </c>
      <c r="E12" s="103">
        <f>'คุณลักษณะ(ข้อ1-4)เทอม2'!I12</f>
        <v>-2</v>
      </c>
      <c r="F12" s="113">
        <f t="shared" si="0"/>
        <v>-2</v>
      </c>
      <c r="G12" s="102">
        <f>'คุณลักษณะ(ข้อ1-4)'!O12</f>
        <v>4</v>
      </c>
      <c r="H12" s="90">
        <f>'คุณลักษณะ(ข้อ1-4)เทอม2'!O12</f>
        <v>4</v>
      </c>
      <c r="I12" s="116">
        <f t="shared" si="1"/>
        <v>4</v>
      </c>
      <c r="J12" s="102">
        <f>'คุณลักษณะ(ข้อ1-4)'!T12</f>
        <v>7</v>
      </c>
      <c r="K12" s="103">
        <f>'คุณลักษณะ(ข้อ1-4)เทอม2'!T12</f>
        <v>7</v>
      </c>
      <c r="L12" s="116">
        <f t="shared" si="2"/>
        <v>7</v>
      </c>
      <c r="M12" s="85">
        <f>'คุณลักษณะ(ข้อ1-4)'!AD12</f>
        <v>4</v>
      </c>
      <c r="N12" s="90">
        <f>'คุณลักษณะ(ข้อ1-4)เทอม2'!AD12</f>
        <v>4</v>
      </c>
      <c r="O12" s="120">
        <f t="shared" si="3"/>
        <v>4</v>
      </c>
      <c r="P12" s="106"/>
    </row>
    <row r="13" spans="1:16">
      <c r="A13" s="75" t="str">
        <f>IF(รายชื่อสมาชิก!A12="","",รายชื่อสมาชิก!A12&amp; "  " )</f>
        <v xml:space="preserve">8  </v>
      </c>
      <c r="B13" s="408" t="str">
        <f>IF(รายชื่อสมาชิก!D12="","",รายชื่อสมาชิก!D12&amp; "  " )</f>
        <v xml:space="preserve">เด็กชายอัครพล เตโพธิ์  </v>
      </c>
      <c r="C13" s="438"/>
      <c r="D13" s="102">
        <f>'คุณลักษณะ(ข้อ1-4)'!I13</f>
        <v>-2</v>
      </c>
      <c r="E13" s="103">
        <f>'คุณลักษณะ(ข้อ1-4)เทอม2'!I13</f>
        <v>-2</v>
      </c>
      <c r="F13" s="113">
        <f t="shared" si="0"/>
        <v>-2</v>
      </c>
      <c r="G13" s="102">
        <f>'คุณลักษณะ(ข้อ1-4)'!O13</f>
        <v>4</v>
      </c>
      <c r="H13" s="90">
        <f>'คุณลักษณะ(ข้อ1-4)เทอม2'!O13</f>
        <v>4</v>
      </c>
      <c r="I13" s="116">
        <f t="shared" si="1"/>
        <v>4</v>
      </c>
      <c r="J13" s="102">
        <f>'คุณลักษณะ(ข้อ1-4)'!T13</f>
        <v>7</v>
      </c>
      <c r="K13" s="103">
        <f>'คุณลักษณะ(ข้อ1-4)เทอม2'!T13</f>
        <v>7</v>
      </c>
      <c r="L13" s="116">
        <f t="shared" si="2"/>
        <v>7</v>
      </c>
      <c r="M13" s="85">
        <f>'คุณลักษณะ(ข้อ1-4)'!AD13</f>
        <v>4</v>
      </c>
      <c r="N13" s="90">
        <f>'คุณลักษณะ(ข้อ1-4)เทอม2'!AD13</f>
        <v>4</v>
      </c>
      <c r="O13" s="120">
        <f t="shared" si="3"/>
        <v>4</v>
      </c>
      <c r="P13" s="106"/>
    </row>
    <row r="14" spans="1:16">
      <c r="A14" s="75" t="str">
        <f>IF(รายชื่อสมาชิก!A13="","",รายชื่อสมาชิก!A13&amp; "  " )</f>
        <v xml:space="preserve">9  </v>
      </c>
      <c r="B14" s="408" t="str">
        <f>IF(รายชื่อสมาชิก!D13="","",รายชื่อสมาชิก!D13&amp; "  " )</f>
        <v xml:space="preserve">เด็กชายบัญญพนต์ แสนหลวง  </v>
      </c>
      <c r="C14" s="438"/>
      <c r="D14" s="102">
        <f>'คุณลักษณะ(ข้อ1-4)'!I14</f>
        <v>-2</v>
      </c>
      <c r="E14" s="103">
        <f>'คุณลักษณะ(ข้อ1-4)เทอม2'!I14</f>
        <v>-2</v>
      </c>
      <c r="F14" s="113">
        <f t="shared" si="0"/>
        <v>-2</v>
      </c>
      <c r="G14" s="102">
        <f>'คุณลักษณะ(ข้อ1-4)'!O14</f>
        <v>4</v>
      </c>
      <c r="H14" s="90">
        <f>'คุณลักษณะ(ข้อ1-4)เทอม2'!O14</f>
        <v>4</v>
      </c>
      <c r="I14" s="116">
        <f t="shared" si="1"/>
        <v>4</v>
      </c>
      <c r="J14" s="102">
        <f>'คุณลักษณะ(ข้อ1-4)'!T14</f>
        <v>7</v>
      </c>
      <c r="K14" s="103">
        <f>'คุณลักษณะ(ข้อ1-4)เทอม2'!T14</f>
        <v>7</v>
      </c>
      <c r="L14" s="116">
        <f t="shared" si="2"/>
        <v>7</v>
      </c>
      <c r="M14" s="85">
        <f>'คุณลักษณะ(ข้อ1-4)'!AD14</f>
        <v>4</v>
      </c>
      <c r="N14" s="90">
        <f>'คุณลักษณะ(ข้อ1-4)เทอม2'!AD14</f>
        <v>4</v>
      </c>
      <c r="O14" s="120">
        <f t="shared" si="3"/>
        <v>4</v>
      </c>
      <c r="P14" s="106"/>
    </row>
    <row r="15" spans="1:16">
      <c r="A15" s="75" t="str">
        <f>IF(รายชื่อสมาชิก!A14="","",รายชื่อสมาชิก!A14&amp; "  " )</f>
        <v xml:space="preserve">10  </v>
      </c>
      <c r="B15" s="408" t="str">
        <f>IF(รายชื่อสมาชิก!D14="","",รายชื่อสมาชิก!D14&amp; "  " )</f>
        <v xml:space="preserve">เด็กชายติณณภพ ผาตะนนท์  </v>
      </c>
      <c r="C15" s="438"/>
      <c r="D15" s="102">
        <f>'คุณลักษณะ(ข้อ1-4)'!I15</f>
        <v>-2</v>
      </c>
      <c r="E15" s="103">
        <f>'คุณลักษณะ(ข้อ1-4)เทอม2'!I15</f>
        <v>-2</v>
      </c>
      <c r="F15" s="113">
        <f t="shared" si="0"/>
        <v>-2</v>
      </c>
      <c r="G15" s="102">
        <f>'คุณลักษณะ(ข้อ1-4)'!O15</f>
        <v>4</v>
      </c>
      <c r="H15" s="90">
        <f>'คุณลักษณะ(ข้อ1-4)เทอม2'!O15</f>
        <v>4</v>
      </c>
      <c r="I15" s="116">
        <f t="shared" si="1"/>
        <v>4</v>
      </c>
      <c r="J15" s="102">
        <f>'คุณลักษณะ(ข้อ1-4)'!T15</f>
        <v>7</v>
      </c>
      <c r="K15" s="103">
        <f>'คุณลักษณะ(ข้อ1-4)เทอม2'!T15</f>
        <v>7</v>
      </c>
      <c r="L15" s="116">
        <f t="shared" si="2"/>
        <v>7</v>
      </c>
      <c r="M15" s="85">
        <f>'คุณลักษณะ(ข้อ1-4)'!AD15</f>
        <v>4</v>
      </c>
      <c r="N15" s="90">
        <f>'คุณลักษณะ(ข้อ1-4)เทอม2'!AD15</f>
        <v>4</v>
      </c>
      <c r="O15" s="120">
        <f t="shared" si="3"/>
        <v>4</v>
      </c>
      <c r="P15" s="106"/>
    </row>
    <row r="16" spans="1:16">
      <c r="A16" s="75" t="str">
        <f>IF(รายชื่อสมาชิก!A15="","",รายชื่อสมาชิก!A15&amp; "  " )</f>
        <v xml:space="preserve">11  </v>
      </c>
      <c r="B16" s="408" t="str">
        <f>IF(รายชื่อสมาชิก!D15="","",รายชื่อสมาชิก!D15&amp; "  " )</f>
        <v xml:space="preserve">เด็กหญิงลินดา วรจันทร์  </v>
      </c>
      <c r="C16" s="438"/>
      <c r="D16" s="102">
        <f>'คุณลักษณะ(ข้อ1-4)'!I16</f>
        <v>-2</v>
      </c>
      <c r="E16" s="103">
        <f>'คุณลักษณะ(ข้อ1-4)เทอม2'!I16</f>
        <v>-2</v>
      </c>
      <c r="F16" s="113">
        <f t="shared" si="0"/>
        <v>-2</v>
      </c>
      <c r="G16" s="102">
        <f>'คุณลักษณะ(ข้อ1-4)'!O16</f>
        <v>4</v>
      </c>
      <c r="H16" s="90">
        <f>'คุณลักษณะ(ข้อ1-4)เทอม2'!O16</f>
        <v>4</v>
      </c>
      <c r="I16" s="116">
        <f t="shared" si="1"/>
        <v>4</v>
      </c>
      <c r="J16" s="102">
        <f>'คุณลักษณะ(ข้อ1-4)'!T16</f>
        <v>7</v>
      </c>
      <c r="K16" s="103">
        <f>'คุณลักษณะ(ข้อ1-4)เทอม2'!T16</f>
        <v>7</v>
      </c>
      <c r="L16" s="116">
        <f t="shared" si="2"/>
        <v>7</v>
      </c>
      <c r="M16" s="85">
        <f>'คุณลักษณะ(ข้อ1-4)'!AD16</f>
        <v>4</v>
      </c>
      <c r="N16" s="90">
        <f>'คุณลักษณะ(ข้อ1-4)เทอม2'!AD16</f>
        <v>4</v>
      </c>
      <c r="O16" s="120">
        <f t="shared" si="3"/>
        <v>4</v>
      </c>
      <c r="P16" s="106"/>
    </row>
    <row r="17" spans="1:16">
      <c r="A17" s="75" t="str">
        <f>IF(รายชื่อสมาชิก!A16="","",รายชื่อสมาชิก!A16&amp; "  " )</f>
        <v xml:space="preserve">12  </v>
      </c>
      <c r="B17" s="408" t="str">
        <f>IF(รายชื่อสมาชิก!D16="","",รายชื่อสมาชิก!D16&amp; "  " )</f>
        <v xml:space="preserve">เด็กหญิงกัญญรัตน์ หกขุนทด   </v>
      </c>
      <c r="C17" s="438"/>
      <c r="D17" s="102">
        <f>'คุณลักษณะ(ข้อ1-4)'!I17</f>
        <v>-2</v>
      </c>
      <c r="E17" s="103">
        <f>'คุณลักษณะ(ข้อ1-4)เทอม2'!I17</f>
        <v>-2</v>
      </c>
      <c r="F17" s="113">
        <f t="shared" si="0"/>
        <v>-2</v>
      </c>
      <c r="G17" s="102">
        <f>'คุณลักษณะ(ข้อ1-4)'!O17</f>
        <v>4</v>
      </c>
      <c r="H17" s="90">
        <f>'คุณลักษณะ(ข้อ1-4)เทอม2'!O17</f>
        <v>4</v>
      </c>
      <c r="I17" s="116">
        <f t="shared" si="1"/>
        <v>4</v>
      </c>
      <c r="J17" s="102">
        <f>'คุณลักษณะ(ข้อ1-4)'!T17</f>
        <v>7</v>
      </c>
      <c r="K17" s="103">
        <f>'คุณลักษณะ(ข้อ1-4)เทอม2'!T17</f>
        <v>7</v>
      </c>
      <c r="L17" s="116">
        <f t="shared" si="2"/>
        <v>7</v>
      </c>
      <c r="M17" s="85">
        <f>'คุณลักษณะ(ข้อ1-4)'!AD17</f>
        <v>4</v>
      </c>
      <c r="N17" s="90">
        <f>'คุณลักษณะ(ข้อ1-4)เทอม2'!AD17</f>
        <v>4</v>
      </c>
      <c r="O17" s="120">
        <f t="shared" si="3"/>
        <v>4</v>
      </c>
      <c r="P17" s="106"/>
    </row>
    <row r="18" spans="1:16">
      <c r="A18" s="75" t="str">
        <f>IF(รายชื่อสมาชิก!A17="","",รายชื่อสมาชิก!A17&amp; "  " )</f>
        <v/>
      </c>
      <c r="B18" s="408" t="str">
        <f>IF(รายชื่อสมาชิก!D17="","",รายชื่อสมาชิก!D17&amp; "  " )</f>
        <v/>
      </c>
      <c r="C18" s="438"/>
      <c r="D18" s="102" t="str">
        <f>'คุณลักษณะ(ข้อ1-4)'!I18</f>
        <v/>
      </c>
      <c r="E18" s="103" t="str">
        <f>'คุณลักษณะ(ข้อ1-4)เทอม2'!I18</f>
        <v/>
      </c>
      <c r="F18" s="113" t="str">
        <f t="shared" si="0"/>
        <v/>
      </c>
      <c r="G18" s="102" t="str">
        <f>'คุณลักษณะ(ข้อ1-4)'!O18</f>
        <v/>
      </c>
      <c r="H18" s="90" t="str">
        <f>'คุณลักษณะ(ข้อ1-4)เทอม2'!O18</f>
        <v/>
      </c>
      <c r="I18" s="116" t="str">
        <f t="shared" si="1"/>
        <v/>
      </c>
      <c r="J18" s="102" t="str">
        <f>'คุณลักษณะ(ข้อ1-4)'!T18</f>
        <v/>
      </c>
      <c r="K18" s="103" t="str">
        <f>'คุณลักษณะ(ข้อ1-4)เทอม2'!T18</f>
        <v/>
      </c>
      <c r="L18" s="116" t="str">
        <f t="shared" si="2"/>
        <v/>
      </c>
      <c r="M18" s="85" t="str">
        <f>'คุณลักษณะ(ข้อ1-4)'!AD18</f>
        <v/>
      </c>
      <c r="N18" s="90" t="str">
        <f>'คุณลักษณะ(ข้อ1-4)เทอม2'!AD18</f>
        <v/>
      </c>
      <c r="O18" s="120" t="str">
        <f t="shared" si="3"/>
        <v/>
      </c>
      <c r="P18" s="106"/>
    </row>
    <row r="19" spans="1:16">
      <c r="A19" s="75" t="str">
        <f>IF(รายชื่อสมาชิก!A18="","",รายชื่อสมาชิก!A18&amp; "  " )</f>
        <v/>
      </c>
      <c r="B19" s="408" t="str">
        <f>IF(รายชื่อสมาชิก!D18="","",รายชื่อสมาชิก!D18&amp; "  " )</f>
        <v/>
      </c>
      <c r="C19" s="438"/>
      <c r="D19" s="102" t="str">
        <f>'คุณลักษณะ(ข้อ1-4)'!I19</f>
        <v/>
      </c>
      <c r="E19" s="103" t="str">
        <f>'คุณลักษณะ(ข้อ1-4)เทอม2'!I19</f>
        <v/>
      </c>
      <c r="F19" s="113" t="str">
        <f t="shared" si="0"/>
        <v/>
      </c>
      <c r="G19" s="102" t="str">
        <f>'คุณลักษณะ(ข้อ1-4)'!O19</f>
        <v/>
      </c>
      <c r="H19" s="90" t="str">
        <f>'คุณลักษณะ(ข้อ1-4)เทอม2'!O19</f>
        <v/>
      </c>
      <c r="I19" s="116" t="str">
        <f t="shared" si="1"/>
        <v/>
      </c>
      <c r="J19" s="102" t="str">
        <f>'คุณลักษณะ(ข้อ1-4)'!T19</f>
        <v/>
      </c>
      <c r="K19" s="103" t="str">
        <f>'คุณลักษณะ(ข้อ1-4)เทอม2'!T19</f>
        <v/>
      </c>
      <c r="L19" s="116" t="str">
        <f t="shared" si="2"/>
        <v/>
      </c>
      <c r="M19" s="85" t="str">
        <f>'คุณลักษณะ(ข้อ1-4)'!AD19</f>
        <v/>
      </c>
      <c r="N19" s="90" t="str">
        <f>'คุณลักษณะ(ข้อ1-4)เทอม2'!AD19</f>
        <v/>
      </c>
      <c r="O19" s="120" t="str">
        <f t="shared" si="3"/>
        <v/>
      </c>
      <c r="P19" s="106"/>
    </row>
    <row r="20" spans="1:16">
      <c r="A20" s="75" t="str">
        <f>IF(รายชื่อสมาชิก!A19="","",รายชื่อสมาชิก!A19&amp; "  " )</f>
        <v/>
      </c>
      <c r="B20" s="408" t="str">
        <f>IF(รายชื่อสมาชิก!D19="","",รายชื่อสมาชิก!D19&amp; "  " )</f>
        <v/>
      </c>
      <c r="C20" s="438"/>
      <c r="D20" s="102" t="str">
        <f>'คุณลักษณะ(ข้อ1-4)'!I20</f>
        <v/>
      </c>
      <c r="E20" s="103" t="str">
        <f>'คุณลักษณะ(ข้อ1-4)เทอม2'!I20</f>
        <v/>
      </c>
      <c r="F20" s="113" t="str">
        <f t="shared" si="0"/>
        <v/>
      </c>
      <c r="G20" s="102" t="str">
        <f>'คุณลักษณะ(ข้อ1-4)'!O20</f>
        <v/>
      </c>
      <c r="H20" s="90" t="str">
        <f>'คุณลักษณะ(ข้อ1-4)เทอม2'!O20</f>
        <v/>
      </c>
      <c r="I20" s="116" t="str">
        <f t="shared" si="1"/>
        <v/>
      </c>
      <c r="J20" s="102" t="str">
        <f>'คุณลักษณะ(ข้อ1-4)'!T20</f>
        <v/>
      </c>
      <c r="K20" s="103" t="str">
        <f>'คุณลักษณะ(ข้อ1-4)เทอม2'!T20</f>
        <v/>
      </c>
      <c r="L20" s="116" t="str">
        <f t="shared" si="2"/>
        <v/>
      </c>
      <c r="M20" s="85" t="str">
        <f>'คุณลักษณะ(ข้อ1-4)'!AD20</f>
        <v/>
      </c>
      <c r="N20" s="90" t="str">
        <f>'คุณลักษณะ(ข้อ1-4)เทอม2'!AD20</f>
        <v/>
      </c>
      <c r="O20" s="120" t="str">
        <f t="shared" si="3"/>
        <v/>
      </c>
      <c r="P20" s="106"/>
    </row>
    <row r="21" spans="1:16">
      <c r="A21" s="75" t="str">
        <f>IF(รายชื่อสมาชิก!A20="","",รายชื่อสมาชิก!A20&amp; "  " )</f>
        <v/>
      </c>
      <c r="B21" s="408" t="str">
        <f>IF(รายชื่อสมาชิก!D20="","",รายชื่อสมาชิก!D20&amp; "  " )</f>
        <v/>
      </c>
      <c r="C21" s="438"/>
      <c r="D21" s="102" t="str">
        <f>'คุณลักษณะ(ข้อ1-4)'!I21</f>
        <v/>
      </c>
      <c r="E21" s="103" t="str">
        <f>'คุณลักษณะ(ข้อ1-4)เทอม2'!I21</f>
        <v/>
      </c>
      <c r="F21" s="113" t="str">
        <f t="shared" si="0"/>
        <v/>
      </c>
      <c r="G21" s="102" t="str">
        <f>'คุณลักษณะ(ข้อ1-4)'!O21</f>
        <v/>
      </c>
      <c r="H21" s="90" t="str">
        <f>'คุณลักษณะ(ข้อ1-4)เทอม2'!O21</f>
        <v/>
      </c>
      <c r="I21" s="116" t="str">
        <f t="shared" si="1"/>
        <v/>
      </c>
      <c r="J21" s="102" t="str">
        <f>'คุณลักษณะ(ข้อ1-4)'!T21</f>
        <v/>
      </c>
      <c r="K21" s="103" t="str">
        <f>'คุณลักษณะ(ข้อ1-4)เทอม2'!T21</f>
        <v/>
      </c>
      <c r="L21" s="116" t="str">
        <f t="shared" si="2"/>
        <v/>
      </c>
      <c r="M21" s="85" t="str">
        <f>'คุณลักษณะ(ข้อ1-4)'!AD21</f>
        <v/>
      </c>
      <c r="N21" s="90" t="str">
        <f>'คุณลักษณะ(ข้อ1-4)เทอม2'!AD21</f>
        <v/>
      </c>
      <c r="O21" s="120" t="str">
        <f t="shared" si="3"/>
        <v/>
      </c>
      <c r="P21" s="106"/>
    </row>
    <row r="22" spans="1:16">
      <c r="A22" s="75" t="str">
        <f>IF(รายชื่อสมาชิก!A21="","",รายชื่อสมาชิก!A21&amp; "  " )</f>
        <v/>
      </c>
      <c r="B22" s="408" t="str">
        <f>IF(รายชื่อสมาชิก!D21="","",รายชื่อสมาชิก!D21&amp; "  " )</f>
        <v/>
      </c>
      <c r="C22" s="438"/>
      <c r="D22" s="102" t="str">
        <f>'คุณลักษณะ(ข้อ1-4)'!I22</f>
        <v/>
      </c>
      <c r="E22" s="103" t="str">
        <f>'คุณลักษณะ(ข้อ1-4)เทอม2'!I22</f>
        <v/>
      </c>
      <c r="F22" s="113" t="str">
        <f t="shared" si="0"/>
        <v/>
      </c>
      <c r="G22" s="102" t="str">
        <f>'คุณลักษณะ(ข้อ1-4)'!O22</f>
        <v/>
      </c>
      <c r="H22" s="90" t="str">
        <f>'คุณลักษณะ(ข้อ1-4)เทอม2'!O22</f>
        <v/>
      </c>
      <c r="I22" s="116" t="str">
        <f t="shared" si="1"/>
        <v/>
      </c>
      <c r="J22" s="102" t="str">
        <f>'คุณลักษณะ(ข้อ1-4)'!T22</f>
        <v/>
      </c>
      <c r="K22" s="103" t="str">
        <f>'คุณลักษณะ(ข้อ1-4)เทอม2'!T22</f>
        <v/>
      </c>
      <c r="L22" s="116" t="str">
        <f t="shared" si="2"/>
        <v/>
      </c>
      <c r="M22" s="85" t="str">
        <f>'คุณลักษณะ(ข้อ1-4)'!AD22</f>
        <v/>
      </c>
      <c r="N22" s="90" t="str">
        <f>'คุณลักษณะ(ข้อ1-4)เทอม2'!AD22</f>
        <v/>
      </c>
      <c r="O22" s="120" t="str">
        <f t="shared" si="3"/>
        <v/>
      </c>
      <c r="P22" s="106"/>
    </row>
    <row r="23" spans="1:16">
      <c r="A23" s="75" t="str">
        <f>IF(รายชื่อสมาชิก!A22="","",รายชื่อสมาชิก!A22&amp; "  " )</f>
        <v/>
      </c>
      <c r="B23" s="408" t="str">
        <f>IF(รายชื่อสมาชิก!D22="","",รายชื่อสมาชิก!D22&amp; "  " )</f>
        <v/>
      </c>
      <c r="C23" s="438"/>
      <c r="D23" s="102" t="str">
        <f>'คุณลักษณะ(ข้อ1-4)'!I23</f>
        <v/>
      </c>
      <c r="E23" s="103" t="str">
        <f>'คุณลักษณะ(ข้อ1-4)เทอม2'!I23</f>
        <v/>
      </c>
      <c r="F23" s="113" t="str">
        <f t="shared" si="0"/>
        <v/>
      </c>
      <c r="G23" s="102" t="str">
        <f>'คุณลักษณะ(ข้อ1-4)'!O23</f>
        <v/>
      </c>
      <c r="H23" s="90" t="str">
        <f>'คุณลักษณะ(ข้อ1-4)เทอม2'!O23</f>
        <v/>
      </c>
      <c r="I23" s="116" t="str">
        <f t="shared" si="1"/>
        <v/>
      </c>
      <c r="J23" s="102" t="str">
        <f>'คุณลักษณะ(ข้อ1-4)'!T23</f>
        <v/>
      </c>
      <c r="K23" s="103" t="str">
        <f>'คุณลักษณะ(ข้อ1-4)เทอม2'!T23</f>
        <v/>
      </c>
      <c r="L23" s="116" t="str">
        <f t="shared" si="2"/>
        <v/>
      </c>
      <c r="M23" s="85" t="str">
        <f>'คุณลักษณะ(ข้อ1-4)'!AD23</f>
        <v/>
      </c>
      <c r="N23" s="90" t="str">
        <f>'คุณลักษณะ(ข้อ1-4)เทอม2'!AD23</f>
        <v/>
      </c>
      <c r="O23" s="120" t="str">
        <f t="shared" si="3"/>
        <v/>
      </c>
      <c r="P23" s="106"/>
    </row>
    <row r="24" spans="1:16">
      <c r="A24" s="75" t="str">
        <f>IF(รายชื่อสมาชิก!A23="","",รายชื่อสมาชิก!A23&amp; "  " )</f>
        <v/>
      </c>
      <c r="B24" s="408" t="str">
        <f>IF(รายชื่อสมาชิก!D23="","",รายชื่อสมาชิก!D23&amp; "  " )</f>
        <v/>
      </c>
      <c r="C24" s="438"/>
      <c r="D24" s="102" t="str">
        <f>'คุณลักษณะ(ข้อ1-4)'!I24</f>
        <v/>
      </c>
      <c r="E24" s="103" t="str">
        <f>'คุณลักษณะ(ข้อ1-4)เทอม2'!I24</f>
        <v/>
      </c>
      <c r="F24" s="113" t="str">
        <f t="shared" si="0"/>
        <v/>
      </c>
      <c r="G24" s="102" t="str">
        <f>'คุณลักษณะ(ข้อ1-4)'!O24</f>
        <v/>
      </c>
      <c r="H24" s="90" t="str">
        <f>'คุณลักษณะ(ข้อ1-4)เทอม2'!O24</f>
        <v/>
      </c>
      <c r="I24" s="116" t="str">
        <f t="shared" si="1"/>
        <v/>
      </c>
      <c r="J24" s="102" t="str">
        <f>'คุณลักษณะ(ข้อ1-4)'!T24</f>
        <v/>
      </c>
      <c r="K24" s="103" t="str">
        <f>'คุณลักษณะ(ข้อ1-4)เทอม2'!T24</f>
        <v/>
      </c>
      <c r="L24" s="116" t="str">
        <f t="shared" si="2"/>
        <v/>
      </c>
      <c r="M24" s="85" t="str">
        <f>'คุณลักษณะ(ข้อ1-4)'!AD24</f>
        <v/>
      </c>
      <c r="N24" s="90" t="str">
        <f>'คุณลักษณะ(ข้อ1-4)เทอม2'!AD24</f>
        <v/>
      </c>
      <c r="O24" s="120" t="str">
        <f t="shared" si="3"/>
        <v/>
      </c>
      <c r="P24" s="106"/>
    </row>
    <row r="25" spans="1:16">
      <c r="A25" s="75" t="str">
        <f>IF(รายชื่อสมาชิก!A24="","",รายชื่อสมาชิก!A24&amp; "  " )</f>
        <v/>
      </c>
      <c r="B25" s="408" t="str">
        <f>IF(รายชื่อสมาชิก!D24="","",รายชื่อสมาชิก!D24&amp; "  " )</f>
        <v/>
      </c>
      <c r="C25" s="438"/>
      <c r="D25" s="102" t="str">
        <f>'คุณลักษณะ(ข้อ1-4)'!I25</f>
        <v/>
      </c>
      <c r="E25" s="103" t="str">
        <f>'คุณลักษณะ(ข้อ1-4)เทอม2'!I25</f>
        <v/>
      </c>
      <c r="F25" s="113" t="str">
        <f t="shared" si="0"/>
        <v/>
      </c>
      <c r="G25" s="102" t="str">
        <f>'คุณลักษณะ(ข้อ1-4)'!O25</f>
        <v/>
      </c>
      <c r="H25" s="90" t="str">
        <f>'คุณลักษณะ(ข้อ1-4)เทอม2'!O25</f>
        <v/>
      </c>
      <c r="I25" s="116" t="str">
        <f t="shared" si="1"/>
        <v/>
      </c>
      <c r="J25" s="102" t="str">
        <f>'คุณลักษณะ(ข้อ1-4)'!T25</f>
        <v/>
      </c>
      <c r="K25" s="103" t="str">
        <f>'คุณลักษณะ(ข้อ1-4)เทอม2'!T25</f>
        <v/>
      </c>
      <c r="L25" s="116" t="str">
        <f t="shared" si="2"/>
        <v/>
      </c>
      <c r="M25" s="85" t="str">
        <f>'คุณลักษณะ(ข้อ1-4)'!AD25</f>
        <v/>
      </c>
      <c r="N25" s="90" t="str">
        <f>'คุณลักษณะ(ข้อ1-4)เทอม2'!AD25</f>
        <v/>
      </c>
      <c r="O25" s="120" t="str">
        <f t="shared" si="3"/>
        <v/>
      </c>
      <c r="P25" s="106"/>
    </row>
    <row r="26" spans="1:16">
      <c r="A26" s="75" t="str">
        <f>IF(รายชื่อสมาชิก!A25="","",รายชื่อสมาชิก!A25&amp; "  " )</f>
        <v/>
      </c>
      <c r="B26" s="408" t="str">
        <f>IF(รายชื่อสมาชิก!D25="","",รายชื่อสมาชิก!D25&amp; "  " )</f>
        <v/>
      </c>
      <c r="C26" s="438"/>
      <c r="D26" s="102" t="str">
        <f>'คุณลักษณะ(ข้อ1-4)'!I26</f>
        <v/>
      </c>
      <c r="E26" s="103" t="str">
        <f>'คุณลักษณะ(ข้อ1-4)เทอม2'!I26</f>
        <v/>
      </c>
      <c r="F26" s="113" t="str">
        <f t="shared" si="0"/>
        <v/>
      </c>
      <c r="G26" s="102" t="str">
        <f>'คุณลักษณะ(ข้อ1-4)'!O26</f>
        <v/>
      </c>
      <c r="H26" s="90" t="str">
        <f>'คุณลักษณะ(ข้อ1-4)เทอม2'!O26</f>
        <v/>
      </c>
      <c r="I26" s="116" t="str">
        <f t="shared" si="1"/>
        <v/>
      </c>
      <c r="J26" s="102" t="str">
        <f>'คุณลักษณะ(ข้อ1-4)'!T26</f>
        <v/>
      </c>
      <c r="K26" s="103" t="str">
        <f>'คุณลักษณะ(ข้อ1-4)เทอม2'!T26</f>
        <v/>
      </c>
      <c r="L26" s="116" t="str">
        <f t="shared" si="2"/>
        <v/>
      </c>
      <c r="M26" s="85" t="str">
        <f>'คุณลักษณะ(ข้อ1-4)'!AD26</f>
        <v/>
      </c>
      <c r="N26" s="90" t="str">
        <f>'คุณลักษณะ(ข้อ1-4)เทอม2'!AD26</f>
        <v/>
      </c>
      <c r="O26" s="120" t="str">
        <f t="shared" si="3"/>
        <v/>
      </c>
      <c r="P26" s="106"/>
    </row>
    <row r="27" spans="1:16">
      <c r="A27" s="75" t="str">
        <f>IF(รายชื่อสมาชิก!A26="","",รายชื่อสมาชิก!A26&amp; "  " )</f>
        <v/>
      </c>
      <c r="B27" s="408" t="str">
        <f>IF(รายชื่อสมาชิก!D26="","",รายชื่อสมาชิก!D26&amp; "  " )</f>
        <v/>
      </c>
      <c r="C27" s="438"/>
      <c r="D27" s="102" t="str">
        <f>'คุณลักษณะ(ข้อ1-4)'!I27</f>
        <v/>
      </c>
      <c r="E27" s="103" t="str">
        <f>'คุณลักษณะ(ข้อ1-4)เทอม2'!I27</f>
        <v/>
      </c>
      <c r="F27" s="113" t="str">
        <f t="shared" si="0"/>
        <v/>
      </c>
      <c r="G27" s="102" t="str">
        <f>'คุณลักษณะ(ข้อ1-4)'!O27</f>
        <v/>
      </c>
      <c r="H27" s="90" t="str">
        <f>'คุณลักษณะ(ข้อ1-4)เทอม2'!O27</f>
        <v/>
      </c>
      <c r="I27" s="116" t="str">
        <f t="shared" si="1"/>
        <v/>
      </c>
      <c r="J27" s="102" t="str">
        <f>'คุณลักษณะ(ข้อ1-4)'!T27</f>
        <v/>
      </c>
      <c r="K27" s="103" t="str">
        <f>'คุณลักษณะ(ข้อ1-4)เทอม2'!T27</f>
        <v/>
      </c>
      <c r="L27" s="116" t="str">
        <f t="shared" si="2"/>
        <v/>
      </c>
      <c r="M27" s="85" t="str">
        <f>'คุณลักษณะ(ข้อ1-4)'!AD27</f>
        <v/>
      </c>
      <c r="N27" s="90" t="str">
        <f>'คุณลักษณะ(ข้อ1-4)เทอม2'!AD27</f>
        <v/>
      </c>
      <c r="O27" s="120" t="str">
        <f t="shared" si="3"/>
        <v/>
      </c>
      <c r="P27" s="106"/>
    </row>
    <row r="28" spans="1:16" ht="21.6" thickBot="1">
      <c r="A28" s="76" t="str">
        <f>IF(รายชื่อสมาชิก!A27="","",รายชื่อสมาชิก!A27&amp; "  " )</f>
        <v/>
      </c>
      <c r="B28" s="406" t="str">
        <f>IF(รายชื่อสมาชิก!D27="","",รายชื่อสมาชิก!D27&amp; "  " )</f>
        <v/>
      </c>
      <c r="C28" s="444"/>
      <c r="D28" s="122" t="str">
        <f>'คุณลักษณะ(ข้อ1-4)'!I28</f>
        <v/>
      </c>
      <c r="E28" s="123" t="str">
        <f>'คุณลักษณะ(ข้อ1-4)เทอม2'!I28</f>
        <v/>
      </c>
      <c r="F28" s="124" t="str">
        <f t="shared" si="0"/>
        <v/>
      </c>
      <c r="G28" s="122" t="str">
        <f>'คุณลักษณะ(ข้อ1-4)'!O28</f>
        <v/>
      </c>
      <c r="H28" s="78" t="str">
        <f>'คุณลักษณะ(ข้อ1-4)เทอม2'!O28</f>
        <v/>
      </c>
      <c r="I28" s="125" t="str">
        <f t="shared" si="1"/>
        <v/>
      </c>
      <c r="J28" s="122" t="str">
        <f>'คุณลักษณะ(ข้อ1-4)'!T28</f>
        <v/>
      </c>
      <c r="K28" s="123" t="str">
        <f>'คุณลักษณะ(ข้อ1-4)เทอม2'!T28</f>
        <v/>
      </c>
      <c r="L28" s="125" t="str">
        <f t="shared" si="2"/>
        <v/>
      </c>
      <c r="M28" s="87" t="str">
        <f>'คุณลักษณะ(ข้อ1-4)'!AD28</f>
        <v/>
      </c>
      <c r="N28" s="78" t="str">
        <f>'คุณลักษณะ(ข้อ1-4)เทอม2'!AD28</f>
        <v/>
      </c>
      <c r="O28" s="126" t="str">
        <f t="shared" si="3"/>
        <v/>
      </c>
      <c r="P28" s="127"/>
    </row>
    <row r="29" spans="1:16">
      <c r="A29" s="77"/>
      <c r="B29" s="453"/>
      <c r="C29" s="453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30"/>
      <c r="P29" s="79"/>
    </row>
    <row r="30" spans="1:16">
      <c r="A30" s="131"/>
      <c r="B30" s="454"/>
      <c r="C30" s="454"/>
      <c r="F30" s="456"/>
      <c r="G30" s="456"/>
      <c r="H30" s="456"/>
      <c r="I30" s="456"/>
      <c r="J30" s="456"/>
      <c r="L30" s="456"/>
      <c r="M30" s="456"/>
      <c r="N30" s="456"/>
      <c r="O30" s="456"/>
      <c r="P30" s="457"/>
    </row>
    <row r="31" spans="1:16">
      <c r="A31" s="131"/>
      <c r="B31" s="455" t="str">
        <f>ปก!H10</f>
        <v>นางวรวรรณ์ ศรีเพชร</v>
      </c>
      <c r="C31" s="455"/>
      <c r="F31" s="455">
        <f>ปก!H11</f>
        <v>0</v>
      </c>
      <c r="G31" s="455"/>
      <c r="H31" s="455"/>
      <c r="I31" s="455"/>
      <c r="J31" s="455"/>
      <c r="L31" s="455" t="str">
        <f>ปก!E27</f>
        <v>(นายกานต์ สุขกลาง)</v>
      </c>
      <c r="M31" s="455"/>
      <c r="N31" s="455"/>
      <c r="O31" s="455"/>
      <c r="P31" s="446"/>
    </row>
    <row r="32" spans="1:16" ht="21.6" thickBot="1">
      <c r="A32" s="132"/>
      <c r="B32" s="448" t="s">
        <v>22</v>
      </c>
      <c r="C32" s="449"/>
      <c r="D32" s="110"/>
      <c r="E32" s="110"/>
      <c r="F32" s="450" t="s">
        <v>22</v>
      </c>
      <c r="G32" s="450"/>
      <c r="H32" s="450"/>
      <c r="I32" s="450"/>
      <c r="J32" s="450"/>
      <c r="K32" s="133"/>
      <c r="L32" s="451" t="s">
        <v>518</v>
      </c>
      <c r="M32" s="451"/>
      <c r="N32" s="451"/>
      <c r="O32" s="451"/>
      <c r="P32" s="452"/>
    </row>
  </sheetData>
  <sheetProtection algorithmName="SHA-512" hashValue="K1lP/tPlykeJsxxK3DgFDpdMURUx7cqqi1s3lnhCCqGR0Gh/FGrnJ2OEawiiZ4WH7QyMQjOuX28a9AwaaMpuxw==" saltValue="V2IIAmrnbo43Lk984nXPig==" spinCount="100000" sheet="1" objects="1" scenarios="1"/>
  <mergeCells count="45">
    <mergeCell ref="B32:C32"/>
    <mergeCell ref="F32:J32"/>
    <mergeCell ref="L32:P32"/>
    <mergeCell ref="B29:C29"/>
    <mergeCell ref="B30:C30"/>
    <mergeCell ref="B31:C31"/>
    <mergeCell ref="F30:J30"/>
    <mergeCell ref="F31:J31"/>
    <mergeCell ref="L30:P30"/>
    <mergeCell ref="L31:P31"/>
    <mergeCell ref="G3:I3"/>
    <mergeCell ref="J3:L3"/>
    <mergeCell ref="M3:O3"/>
    <mergeCell ref="C2:F2"/>
    <mergeCell ref="G2:L2"/>
    <mergeCell ref="M2:P2"/>
    <mergeCell ref="P3:P5"/>
    <mergeCell ref="A1:P1"/>
    <mergeCell ref="D3:F3"/>
    <mergeCell ref="B27:C27"/>
    <mergeCell ref="B28:C28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A2:B2"/>
    <mergeCell ref="B14:C14"/>
    <mergeCell ref="B6:C6"/>
    <mergeCell ref="B7:C7"/>
    <mergeCell ref="B8:C8"/>
    <mergeCell ref="A3:A5"/>
    <mergeCell ref="B3:C5"/>
    <mergeCell ref="B9:C9"/>
    <mergeCell ref="B10:C10"/>
    <mergeCell ref="B11:C11"/>
    <mergeCell ref="B12:C12"/>
    <mergeCell ref="B13:C13"/>
  </mergeCells>
  <pageMargins left="0.3125" right="0.17708333333333334" top="0.75" bottom="0.36458333333333331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S33"/>
  <sheetViews>
    <sheetView view="pageLayout" zoomScale="106" zoomScaleNormal="100" zoomScalePageLayoutView="106" workbookViewId="0">
      <selection sqref="A1:XFD1048576"/>
    </sheetView>
  </sheetViews>
  <sheetFormatPr defaultRowHeight="14.4"/>
  <cols>
    <col min="1" max="1" width="4.5546875" customWidth="1"/>
    <col min="2" max="13" width="4.6640625" customWidth="1"/>
    <col min="14" max="14" width="7.5546875" customWidth="1"/>
    <col min="15" max="17" width="5.109375" customWidth="1"/>
    <col min="18" max="18" width="5.33203125" customWidth="1"/>
  </cols>
  <sheetData>
    <row r="1" spans="1:19" ht="21.6" thickBot="1">
      <c r="A1" s="464" t="s">
        <v>517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6"/>
    </row>
    <row r="2" spans="1:19" ht="21.6" thickBot="1">
      <c r="A2" s="134"/>
      <c r="B2" s="467" t="s">
        <v>22</v>
      </c>
      <c r="C2" s="467"/>
      <c r="D2" s="467"/>
      <c r="E2" s="467" t="str">
        <f>ปก!H10</f>
        <v>นางวรวรรณ์ ศรีเพชร</v>
      </c>
      <c r="F2" s="467"/>
      <c r="G2" s="467"/>
      <c r="H2" s="467"/>
      <c r="I2" s="467"/>
      <c r="J2" s="135"/>
      <c r="K2" s="467">
        <f>ปก!H11</f>
        <v>0</v>
      </c>
      <c r="L2" s="467"/>
      <c r="M2" s="467"/>
      <c r="N2" s="473"/>
      <c r="O2" s="468" t="str">
        <f>ปก!F9</f>
        <v>ชั้นประถมศึกษาปีที่ 6</v>
      </c>
      <c r="P2" s="448"/>
      <c r="Q2" s="448"/>
      <c r="R2" s="448"/>
      <c r="S2" s="469"/>
    </row>
    <row r="3" spans="1:19" ht="21.6" thickBot="1">
      <c r="A3" s="421" t="s">
        <v>1</v>
      </c>
      <c r="B3" s="441" t="s">
        <v>492</v>
      </c>
      <c r="C3" s="442"/>
      <c r="D3" s="443"/>
      <c r="E3" s="441" t="s">
        <v>493</v>
      </c>
      <c r="F3" s="442"/>
      <c r="G3" s="443"/>
      <c r="H3" s="441" t="s">
        <v>494</v>
      </c>
      <c r="I3" s="442"/>
      <c r="J3" s="443"/>
      <c r="K3" s="441" t="s">
        <v>495</v>
      </c>
      <c r="L3" s="442"/>
      <c r="M3" s="442"/>
      <c r="N3" s="460" t="s">
        <v>432</v>
      </c>
      <c r="O3" s="470" t="s">
        <v>433</v>
      </c>
      <c r="P3" s="471"/>
      <c r="Q3" s="471"/>
      <c r="R3" s="472"/>
      <c r="S3" s="445" t="s">
        <v>0</v>
      </c>
    </row>
    <row r="4" spans="1:19" ht="21.6" thickBot="1">
      <c r="A4" s="422"/>
      <c r="B4" s="107">
        <v>1</v>
      </c>
      <c r="C4" s="108">
        <v>2</v>
      </c>
      <c r="D4" s="112" t="s">
        <v>432</v>
      </c>
      <c r="E4" s="107">
        <v>1</v>
      </c>
      <c r="F4" s="108">
        <v>2</v>
      </c>
      <c r="G4" s="115" t="s">
        <v>432</v>
      </c>
      <c r="H4" s="107">
        <v>1</v>
      </c>
      <c r="I4" s="107">
        <v>2</v>
      </c>
      <c r="J4" s="115" t="s">
        <v>432</v>
      </c>
      <c r="K4" s="109">
        <v>1</v>
      </c>
      <c r="L4" s="108">
        <v>2</v>
      </c>
      <c r="M4" s="115" t="s">
        <v>432</v>
      </c>
      <c r="N4" s="461"/>
      <c r="O4" s="137" t="s">
        <v>64</v>
      </c>
      <c r="P4" s="462" t="s">
        <v>64</v>
      </c>
      <c r="Q4" s="137" t="s">
        <v>55</v>
      </c>
      <c r="R4" s="137" t="s">
        <v>437</v>
      </c>
      <c r="S4" s="404"/>
    </row>
    <row r="5" spans="1:19" ht="21.6" thickBot="1">
      <c r="A5" s="423"/>
      <c r="B5" s="107">
        <v>10</v>
      </c>
      <c r="C5" s="108">
        <v>10</v>
      </c>
      <c r="D5" s="112">
        <v>10</v>
      </c>
      <c r="E5" s="107">
        <v>10</v>
      </c>
      <c r="F5" s="108">
        <v>10</v>
      </c>
      <c r="G5" s="115">
        <v>10</v>
      </c>
      <c r="H5" s="107">
        <v>10</v>
      </c>
      <c r="I5" s="107">
        <v>10</v>
      </c>
      <c r="J5" s="115">
        <v>10</v>
      </c>
      <c r="K5" s="109">
        <v>10</v>
      </c>
      <c r="L5" s="108">
        <v>10</v>
      </c>
      <c r="M5" s="115">
        <v>10</v>
      </c>
      <c r="N5" s="461"/>
      <c r="O5" s="138" t="s">
        <v>435</v>
      </c>
      <c r="P5" s="463"/>
      <c r="Q5" s="138" t="s">
        <v>436</v>
      </c>
      <c r="R5" s="138" t="s">
        <v>55</v>
      </c>
      <c r="S5" s="405"/>
    </row>
    <row r="6" spans="1:19" ht="21">
      <c r="A6" s="81" t="str">
        <f>IF(รายชื่อสมาชิก!A5="","",รายชื่อสมาชิก!A5&amp; "  " )</f>
        <v xml:space="preserve">1  </v>
      </c>
      <c r="B6" s="102">
        <f>'คุณลักษณะ(ข้อ5-8)'!G6</f>
        <v>10</v>
      </c>
      <c r="C6" s="103">
        <f>'คุณลักษณะ(ข้อ5-8)เทอม2'!G6</f>
        <v>10</v>
      </c>
      <c r="D6" s="113">
        <f>IF($A6="","",((B6+C6)/2))</f>
        <v>10</v>
      </c>
      <c r="E6" s="102">
        <f>'คุณลักษณะ(ข้อ5-8)'!M6</f>
        <v>10</v>
      </c>
      <c r="F6" s="90">
        <f>'คุณลักษณะ(ข้อ5-8)เทอม2'!M6</f>
        <v>10</v>
      </c>
      <c r="G6" s="116">
        <f>IF($A6="","",((E6+F6)/2))</f>
        <v>10</v>
      </c>
      <c r="H6" s="102">
        <f>'คุณลักษณะ(ข้อ5-8)'!U6</f>
        <v>10</v>
      </c>
      <c r="I6" s="103">
        <f>'คุณลักษณะ(ข้อ5-8)เทอม2'!U6</f>
        <v>10</v>
      </c>
      <c r="J6" s="116">
        <f>IF($A6="","",((H6+I6)/2))</f>
        <v>10</v>
      </c>
      <c r="K6" s="85">
        <f>'คุณลักษณะ(ข้อ5-8)'!AA6</f>
        <v>10</v>
      </c>
      <c r="L6" s="90">
        <f>'คุณลักษณะ(ข้อ5-8)เทอม2'!AA6</f>
        <v>10</v>
      </c>
      <c r="M6" s="118">
        <f>IF($A6="","",((K6+L6)/2))</f>
        <v>10</v>
      </c>
      <c r="N6" s="154">
        <f>IF($A6="","",(SUM(สรุปผลรวม1!F6,สรุปผลรวม1!I6,สรุปผลรวม1!L6,สรุปผลรวม1!O6,สรุปผลรวม2!D6,สรุปผลรวม2!G6,สรุปผลรวม2!J6,สรุปผลรวม2!M6,)))</f>
        <v>80</v>
      </c>
      <c r="O6" s="142" t="str">
        <f>IF($A6="","",IF(N6&gt;=75.5,"√"," "))</f>
        <v>√</v>
      </c>
      <c r="P6" s="142" t="str">
        <f>IF($A6="","",IF(N6&gt;=75.5," ",IF(N6&gt;=65.5,"√",IF(N6&lt;65.5," "))))</f>
        <v xml:space="preserve"> </v>
      </c>
      <c r="Q6" s="142" t="str">
        <f>IF($A6="","",IF(N6&gt;=65.5," ",IF(N6&gt;=40.5,"√",IF(N6&lt;40.5," "))))</f>
        <v xml:space="preserve"> </v>
      </c>
      <c r="R6" s="139" t="str">
        <f>IF($A6="","",IF(N6&lt;39.5,"√"," "))</f>
        <v xml:space="preserve"> </v>
      </c>
      <c r="S6" s="145"/>
    </row>
    <row r="7" spans="1:19" ht="21">
      <c r="A7" s="75" t="str">
        <f>IF(รายชื่อสมาชิก!A6="","",รายชื่อสมาชิก!A6&amp; "  " )</f>
        <v xml:space="preserve">2  </v>
      </c>
      <c r="B7" s="102">
        <f>'คุณลักษณะ(ข้อ5-8)'!G7</f>
        <v>10</v>
      </c>
      <c r="C7" s="103">
        <f>'คุณลักษณะ(ข้อ5-8)เทอม2'!G7</f>
        <v>10</v>
      </c>
      <c r="D7" s="113">
        <f t="shared" ref="D7:D27" si="0">IF($A7="","",((B7+C7)/2))</f>
        <v>10</v>
      </c>
      <c r="E7" s="102">
        <f>'คุณลักษณะ(ข้อ5-8)'!M7</f>
        <v>10</v>
      </c>
      <c r="F7" s="90">
        <f>'คุณลักษณะ(ข้อ5-8)เทอม2'!M7</f>
        <v>10</v>
      </c>
      <c r="G7" s="116">
        <f t="shared" ref="G7:G27" si="1">IF($A7="","",((E7+F7)/2))</f>
        <v>10</v>
      </c>
      <c r="H7" s="102">
        <f>'คุณลักษณะ(ข้อ5-8)'!U7</f>
        <v>10</v>
      </c>
      <c r="I7" s="103">
        <f>'คุณลักษณะ(ข้อ5-8)เทอม2'!U7</f>
        <v>10</v>
      </c>
      <c r="J7" s="116">
        <f t="shared" ref="J7:J27" si="2">IF($A7="","",((H7+I7)/2))</f>
        <v>10</v>
      </c>
      <c r="K7" s="85">
        <f>'คุณลักษณะ(ข้อ5-8)'!AA7</f>
        <v>10</v>
      </c>
      <c r="L7" s="90">
        <f>'คุณลักษณะ(ข้อ5-8)เทอม2'!AA7</f>
        <v>10</v>
      </c>
      <c r="M7" s="136">
        <f t="shared" ref="M7:M27" si="3">IF($A7="","",((K7+L7)/2))</f>
        <v>10</v>
      </c>
      <c r="N7" s="155">
        <f>IF($A7="","",(SUM(สรุปผลรวม1!F7,สรุปผลรวม1!I7,สรุปผลรวม1!L7,สรุปผลรวม1!O7,สรุปผลรวม2!D7,สรุปผลรวม2!G7,สรุปผลรวม2!J7,สรุปผลรวม2!M7,)))</f>
        <v>80</v>
      </c>
      <c r="O7" s="143" t="str">
        <f t="shared" ref="O7:O27" si="4">IF($A7="","",IF(N7&gt;=75.5,"√"," "))</f>
        <v>√</v>
      </c>
      <c r="P7" s="143" t="str">
        <f t="shared" ref="P7:P27" si="5">IF($A7="","",IF(N7&gt;=75.5," ",IF(N7&gt;=65.5,"√",IF(N7&lt;65.5," "))))</f>
        <v xml:space="preserve"> </v>
      </c>
      <c r="Q7" s="143" t="str">
        <f t="shared" ref="Q7:Q27" si="6">IF($A7="","",IF(N7&gt;=65.5," ",IF(N7&gt;=40.5,"√",IF(N7&lt;40.5," "))))</f>
        <v xml:space="preserve"> </v>
      </c>
      <c r="R7" s="140" t="str">
        <f t="shared" ref="R7:R27" si="7">IF($A7="","",IF(N7&lt;39.5,"√"," "))</f>
        <v xml:space="preserve"> </v>
      </c>
      <c r="S7" s="145"/>
    </row>
    <row r="8" spans="1:19" ht="21">
      <c r="A8" s="75" t="str">
        <f>IF(รายชื่อสมาชิก!A7="","",รายชื่อสมาชิก!A7&amp; "  " )</f>
        <v xml:space="preserve">3  </v>
      </c>
      <c r="B8" s="102">
        <f>'คุณลักษณะ(ข้อ5-8)'!G8</f>
        <v>10</v>
      </c>
      <c r="C8" s="103">
        <f>'คุณลักษณะ(ข้อ5-8)เทอม2'!G8</f>
        <v>10</v>
      </c>
      <c r="D8" s="113">
        <f t="shared" si="0"/>
        <v>10</v>
      </c>
      <c r="E8" s="102">
        <f>'คุณลักษณะ(ข้อ5-8)'!M8</f>
        <v>10</v>
      </c>
      <c r="F8" s="90">
        <f>'คุณลักษณะ(ข้อ5-8)เทอม2'!M8</f>
        <v>10</v>
      </c>
      <c r="G8" s="116">
        <f t="shared" si="1"/>
        <v>10</v>
      </c>
      <c r="H8" s="102">
        <f>'คุณลักษณะ(ข้อ5-8)'!U8</f>
        <v>10</v>
      </c>
      <c r="I8" s="103">
        <f>'คุณลักษณะ(ข้อ5-8)เทอม2'!U8</f>
        <v>10</v>
      </c>
      <c r="J8" s="116">
        <f t="shared" si="2"/>
        <v>10</v>
      </c>
      <c r="K8" s="85">
        <f>'คุณลักษณะ(ข้อ5-8)'!AA8</f>
        <v>10</v>
      </c>
      <c r="L8" s="90">
        <f>'คุณลักษณะ(ข้อ5-8)เทอม2'!AA8</f>
        <v>10</v>
      </c>
      <c r="M8" s="136">
        <f t="shared" si="3"/>
        <v>10</v>
      </c>
      <c r="N8" s="155">
        <f>IF($A8="","",(SUM(สรุปผลรวม1!F8,สรุปผลรวม1!I8,สรุปผลรวม1!L8,สรุปผลรวม1!O8,สรุปผลรวม2!D8,สรุปผลรวม2!G8,สรุปผลรวม2!J8,สรุปผลรวม2!M8,)))</f>
        <v>80</v>
      </c>
      <c r="O8" s="143" t="str">
        <f t="shared" si="4"/>
        <v>√</v>
      </c>
      <c r="P8" s="143" t="str">
        <f t="shared" si="5"/>
        <v xml:space="preserve"> </v>
      </c>
      <c r="Q8" s="143" t="str">
        <f t="shared" si="6"/>
        <v xml:space="preserve"> </v>
      </c>
      <c r="R8" s="140" t="str">
        <f t="shared" si="7"/>
        <v xml:space="preserve"> </v>
      </c>
      <c r="S8" s="145"/>
    </row>
    <row r="9" spans="1:19" ht="21">
      <c r="A9" s="75" t="str">
        <f>IF(รายชื่อสมาชิก!A8="","",รายชื่อสมาชิก!A8&amp; "  " )</f>
        <v xml:space="preserve">4  </v>
      </c>
      <c r="B9" s="102">
        <f>'คุณลักษณะ(ข้อ5-8)'!G9</f>
        <v>10</v>
      </c>
      <c r="C9" s="103">
        <f>'คุณลักษณะ(ข้อ5-8)เทอม2'!G9</f>
        <v>10</v>
      </c>
      <c r="D9" s="113">
        <f t="shared" si="0"/>
        <v>10</v>
      </c>
      <c r="E9" s="102">
        <f>'คุณลักษณะ(ข้อ5-8)'!M9</f>
        <v>10</v>
      </c>
      <c r="F9" s="90">
        <f>'คุณลักษณะ(ข้อ5-8)เทอม2'!M9</f>
        <v>10</v>
      </c>
      <c r="G9" s="116">
        <f t="shared" si="1"/>
        <v>10</v>
      </c>
      <c r="H9" s="102">
        <f>'คุณลักษณะ(ข้อ5-8)'!U9</f>
        <v>10</v>
      </c>
      <c r="I9" s="103">
        <f>'คุณลักษณะ(ข้อ5-8)เทอม2'!U9</f>
        <v>10</v>
      </c>
      <c r="J9" s="116">
        <f t="shared" si="2"/>
        <v>10</v>
      </c>
      <c r="K9" s="85">
        <f>'คุณลักษณะ(ข้อ5-8)'!AA9</f>
        <v>10</v>
      </c>
      <c r="L9" s="90">
        <f>'คุณลักษณะ(ข้อ5-8)เทอม2'!AA9</f>
        <v>10</v>
      </c>
      <c r="M9" s="136">
        <f t="shared" si="3"/>
        <v>10</v>
      </c>
      <c r="N9" s="155">
        <f>IF($A9="","",(SUM(สรุปผลรวม1!F9,สรุปผลรวม1!I9,สรุปผลรวม1!L9,สรุปผลรวม1!O9,สรุปผลรวม2!D9,สรุปผลรวม2!G9,สรุปผลรวม2!J9,สรุปผลรวม2!M9,)))</f>
        <v>80</v>
      </c>
      <c r="O9" s="143" t="str">
        <f t="shared" si="4"/>
        <v>√</v>
      </c>
      <c r="P9" s="143" t="str">
        <f t="shared" si="5"/>
        <v xml:space="preserve"> </v>
      </c>
      <c r="Q9" s="143" t="str">
        <f t="shared" si="6"/>
        <v xml:space="preserve"> </v>
      </c>
      <c r="R9" s="140" t="str">
        <f t="shared" si="7"/>
        <v xml:space="preserve"> </v>
      </c>
      <c r="S9" s="145"/>
    </row>
    <row r="10" spans="1:19" ht="21">
      <c r="A10" s="75" t="str">
        <f>IF(รายชื่อสมาชิก!A9="","",รายชื่อสมาชิก!A9&amp; "  " )</f>
        <v xml:space="preserve">5  </v>
      </c>
      <c r="B10" s="102">
        <f>'คุณลักษณะ(ข้อ5-8)'!G10</f>
        <v>10</v>
      </c>
      <c r="C10" s="103">
        <f>'คุณลักษณะ(ข้อ5-8)เทอม2'!G10</f>
        <v>10</v>
      </c>
      <c r="D10" s="113">
        <f t="shared" si="0"/>
        <v>10</v>
      </c>
      <c r="E10" s="102">
        <f>'คุณลักษณะ(ข้อ5-8)'!M10</f>
        <v>10</v>
      </c>
      <c r="F10" s="90">
        <f>'คุณลักษณะ(ข้อ5-8)เทอม2'!M10</f>
        <v>10</v>
      </c>
      <c r="G10" s="116">
        <f t="shared" si="1"/>
        <v>10</v>
      </c>
      <c r="H10" s="102">
        <f>'คุณลักษณะ(ข้อ5-8)'!U10</f>
        <v>10</v>
      </c>
      <c r="I10" s="103">
        <f>'คุณลักษณะ(ข้อ5-8)เทอม2'!U10</f>
        <v>10</v>
      </c>
      <c r="J10" s="116">
        <f t="shared" si="2"/>
        <v>10</v>
      </c>
      <c r="K10" s="85">
        <f>'คุณลักษณะ(ข้อ5-8)'!AA10</f>
        <v>10</v>
      </c>
      <c r="L10" s="90">
        <f>'คุณลักษณะ(ข้อ5-8)เทอม2'!AA10</f>
        <v>10</v>
      </c>
      <c r="M10" s="136">
        <f t="shared" si="3"/>
        <v>10</v>
      </c>
      <c r="N10" s="155">
        <f>IF($A10="","",(SUM(สรุปผลรวม1!F10,สรุปผลรวม1!I10,สรุปผลรวม1!L10,สรุปผลรวม1!O10,สรุปผลรวม2!D10,สรุปผลรวม2!G10,สรุปผลรวม2!J10,สรุปผลรวม2!M10,)))</f>
        <v>80</v>
      </c>
      <c r="O10" s="143" t="str">
        <f t="shared" si="4"/>
        <v>√</v>
      </c>
      <c r="P10" s="143" t="str">
        <f t="shared" si="5"/>
        <v xml:space="preserve"> </v>
      </c>
      <c r="Q10" s="143" t="str">
        <f t="shared" si="6"/>
        <v xml:space="preserve"> </v>
      </c>
      <c r="R10" s="140" t="str">
        <f t="shared" si="7"/>
        <v xml:space="preserve"> </v>
      </c>
      <c r="S10" s="145"/>
    </row>
    <row r="11" spans="1:19" ht="21">
      <c r="A11" s="75" t="str">
        <f>IF(รายชื่อสมาชิก!A10="","",รายชื่อสมาชิก!A10&amp; "  " )</f>
        <v xml:space="preserve">6  </v>
      </c>
      <c r="B11" s="102">
        <f>'คุณลักษณะ(ข้อ5-8)'!G11</f>
        <v>4</v>
      </c>
      <c r="C11" s="103">
        <f>'คุณลักษณะ(ข้อ5-8)เทอม2'!G11</f>
        <v>4</v>
      </c>
      <c r="D11" s="113">
        <f t="shared" si="0"/>
        <v>4</v>
      </c>
      <c r="E11" s="102">
        <f>'คุณลักษณะ(ข้อ5-8)'!M11</f>
        <v>4</v>
      </c>
      <c r="F11" s="90">
        <f>'คุณลักษณะ(ข้อ5-8)เทอม2'!M11</f>
        <v>4</v>
      </c>
      <c r="G11" s="116">
        <f t="shared" si="1"/>
        <v>4</v>
      </c>
      <c r="H11" s="102">
        <f>'คุณลักษณะ(ข้อ5-8)'!U11</f>
        <v>1</v>
      </c>
      <c r="I11" s="103">
        <f>'คุณลักษณะ(ข้อ5-8)เทอม2'!U11</f>
        <v>1</v>
      </c>
      <c r="J11" s="116">
        <f t="shared" si="2"/>
        <v>1</v>
      </c>
      <c r="K11" s="85">
        <f>'คุณลักษณะ(ข้อ5-8)'!AA11</f>
        <v>4</v>
      </c>
      <c r="L11" s="90">
        <f>'คุณลักษณะ(ข้อ5-8)เทอม2'!AA11</f>
        <v>4</v>
      </c>
      <c r="M11" s="136">
        <f t="shared" si="3"/>
        <v>4</v>
      </c>
      <c r="N11" s="155">
        <f>IF($A11="","",(SUM(สรุปผลรวม1!F11,สรุปผลรวม1!I11,สรุปผลรวม1!L11,สรุปผลรวม1!O11,สรุปผลรวม2!D11,สรุปผลรวม2!G11,สรุปผลรวม2!J11,สรุปผลรวม2!M11,)))</f>
        <v>26</v>
      </c>
      <c r="O11" s="143" t="str">
        <f t="shared" si="4"/>
        <v xml:space="preserve"> </v>
      </c>
      <c r="P11" s="143" t="str">
        <f t="shared" si="5"/>
        <v xml:space="preserve"> </v>
      </c>
      <c r="Q11" s="143" t="str">
        <f t="shared" si="6"/>
        <v xml:space="preserve"> </v>
      </c>
      <c r="R11" s="140" t="str">
        <f t="shared" si="7"/>
        <v>√</v>
      </c>
      <c r="S11" s="145"/>
    </row>
    <row r="12" spans="1:19" ht="21">
      <c r="A12" s="75" t="str">
        <f>IF(รายชื่อสมาชิก!A11="","",รายชื่อสมาชิก!A11&amp; "  " )</f>
        <v xml:space="preserve">7  </v>
      </c>
      <c r="B12" s="102">
        <f>'คุณลักษณะ(ข้อ5-8)'!G12</f>
        <v>4</v>
      </c>
      <c r="C12" s="103">
        <f>'คุณลักษณะ(ข้อ5-8)เทอม2'!G12</f>
        <v>4</v>
      </c>
      <c r="D12" s="113">
        <f t="shared" si="0"/>
        <v>4</v>
      </c>
      <c r="E12" s="102">
        <f>'คุณลักษณะ(ข้อ5-8)'!M12</f>
        <v>4</v>
      </c>
      <c r="F12" s="90">
        <f>'คุณลักษณะ(ข้อ5-8)เทอม2'!M12</f>
        <v>4</v>
      </c>
      <c r="G12" s="116">
        <f t="shared" si="1"/>
        <v>4</v>
      </c>
      <c r="H12" s="102">
        <f>'คุณลักษณะ(ข้อ5-8)'!U12</f>
        <v>1</v>
      </c>
      <c r="I12" s="103">
        <f>'คุณลักษณะ(ข้อ5-8)เทอม2'!U12</f>
        <v>1</v>
      </c>
      <c r="J12" s="116">
        <f t="shared" si="2"/>
        <v>1</v>
      </c>
      <c r="K12" s="85">
        <f>'คุณลักษณะ(ข้อ5-8)'!AA12</f>
        <v>4</v>
      </c>
      <c r="L12" s="90">
        <f>'คุณลักษณะ(ข้อ5-8)เทอม2'!AA12</f>
        <v>4</v>
      </c>
      <c r="M12" s="136">
        <f t="shared" si="3"/>
        <v>4</v>
      </c>
      <c r="N12" s="155">
        <f>IF($A12="","",(SUM(สรุปผลรวม1!F12,สรุปผลรวม1!I12,สรุปผลรวม1!L12,สรุปผลรวม1!O12,สรุปผลรวม2!D12,สรุปผลรวม2!G12,สรุปผลรวม2!J12,สรุปผลรวม2!M12,)))</f>
        <v>26</v>
      </c>
      <c r="O12" s="143" t="str">
        <f t="shared" si="4"/>
        <v xml:space="preserve"> </v>
      </c>
      <c r="P12" s="143" t="str">
        <f t="shared" si="5"/>
        <v xml:space="preserve"> </v>
      </c>
      <c r="Q12" s="143" t="str">
        <f t="shared" si="6"/>
        <v xml:space="preserve"> </v>
      </c>
      <c r="R12" s="140" t="str">
        <f t="shared" si="7"/>
        <v>√</v>
      </c>
      <c r="S12" s="145"/>
    </row>
    <row r="13" spans="1:19" ht="21">
      <c r="A13" s="75" t="str">
        <f>IF(รายชื่อสมาชิก!A12="","",รายชื่อสมาชิก!A12&amp; "  " )</f>
        <v xml:space="preserve">8  </v>
      </c>
      <c r="B13" s="102">
        <f>'คุณลักษณะ(ข้อ5-8)'!G13</f>
        <v>4</v>
      </c>
      <c r="C13" s="103">
        <f>'คุณลักษณะ(ข้อ5-8)เทอม2'!G13</f>
        <v>4</v>
      </c>
      <c r="D13" s="113">
        <f t="shared" si="0"/>
        <v>4</v>
      </c>
      <c r="E13" s="102">
        <f>'คุณลักษณะ(ข้อ5-8)'!M13</f>
        <v>4</v>
      </c>
      <c r="F13" s="90">
        <f>'คุณลักษณะ(ข้อ5-8)เทอม2'!M13</f>
        <v>4</v>
      </c>
      <c r="G13" s="116">
        <f t="shared" si="1"/>
        <v>4</v>
      </c>
      <c r="H13" s="102">
        <f>'คุณลักษณะ(ข้อ5-8)'!U13</f>
        <v>1</v>
      </c>
      <c r="I13" s="103">
        <f>'คุณลักษณะ(ข้อ5-8)เทอม2'!U13</f>
        <v>1</v>
      </c>
      <c r="J13" s="116">
        <f t="shared" si="2"/>
        <v>1</v>
      </c>
      <c r="K13" s="85">
        <f>'คุณลักษณะ(ข้อ5-8)'!AA13</f>
        <v>4</v>
      </c>
      <c r="L13" s="90">
        <f>'คุณลักษณะ(ข้อ5-8)เทอม2'!AA13</f>
        <v>4</v>
      </c>
      <c r="M13" s="136">
        <f t="shared" si="3"/>
        <v>4</v>
      </c>
      <c r="N13" s="155">
        <f>IF($A13="","",(SUM(สรุปผลรวม1!F13,สรุปผลรวม1!I13,สรุปผลรวม1!L13,สรุปผลรวม1!O13,สรุปผลรวม2!D13,สรุปผลรวม2!G13,สรุปผลรวม2!J13,สรุปผลรวม2!M13,)))</f>
        <v>26</v>
      </c>
      <c r="O13" s="143" t="str">
        <f t="shared" si="4"/>
        <v xml:space="preserve"> </v>
      </c>
      <c r="P13" s="143" t="str">
        <f t="shared" si="5"/>
        <v xml:space="preserve"> </v>
      </c>
      <c r="Q13" s="143" t="str">
        <f t="shared" si="6"/>
        <v xml:space="preserve"> </v>
      </c>
      <c r="R13" s="140" t="str">
        <f t="shared" si="7"/>
        <v>√</v>
      </c>
      <c r="S13" s="145"/>
    </row>
    <row r="14" spans="1:19" ht="21">
      <c r="A14" s="75" t="str">
        <f>IF(รายชื่อสมาชิก!A13="","",รายชื่อสมาชิก!A13&amp; "  " )</f>
        <v xml:space="preserve">9  </v>
      </c>
      <c r="B14" s="102">
        <f>'คุณลักษณะ(ข้อ5-8)'!G14</f>
        <v>4</v>
      </c>
      <c r="C14" s="103">
        <f>'คุณลักษณะ(ข้อ5-8)เทอม2'!G14</f>
        <v>4</v>
      </c>
      <c r="D14" s="113">
        <f t="shared" si="0"/>
        <v>4</v>
      </c>
      <c r="E14" s="102">
        <f>'คุณลักษณะ(ข้อ5-8)'!M14</f>
        <v>4</v>
      </c>
      <c r="F14" s="90">
        <f>'คุณลักษณะ(ข้อ5-8)เทอม2'!M14</f>
        <v>4</v>
      </c>
      <c r="G14" s="116">
        <f t="shared" si="1"/>
        <v>4</v>
      </c>
      <c r="H14" s="102">
        <f>'คุณลักษณะ(ข้อ5-8)'!U14</f>
        <v>1</v>
      </c>
      <c r="I14" s="103">
        <f>'คุณลักษณะ(ข้อ5-8)เทอม2'!U14</f>
        <v>1</v>
      </c>
      <c r="J14" s="116">
        <f t="shared" si="2"/>
        <v>1</v>
      </c>
      <c r="K14" s="85">
        <f>'คุณลักษณะ(ข้อ5-8)'!AA14</f>
        <v>4</v>
      </c>
      <c r="L14" s="90">
        <f>'คุณลักษณะ(ข้อ5-8)เทอม2'!AA14</f>
        <v>4</v>
      </c>
      <c r="M14" s="136">
        <f t="shared" si="3"/>
        <v>4</v>
      </c>
      <c r="N14" s="155">
        <f>IF($A14="","",(SUM(สรุปผลรวม1!F14,สรุปผลรวม1!I14,สรุปผลรวม1!L14,สรุปผลรวม1!O14,สรุปผลรวม2!D14,สรุปผลรวม2!G14,สรุปผลรวม2!J14,สรุปผลรวม2!M14,)))</f>
        <v>26</v>
      </c>
      <c r="O14" s="143" t="str">
        <f t="shared" si="4"/>
        <v xml:space="preserve"> </v>
      </c>
      <c r="P14" s="143" t="str">
        <f t="shared" si="5"/>
        <v xml:space="preserve"> </v>
      </c>
      <c r="Q14" s="143" t="str">
        <f t="shared" si="6"/>
        <v xml:space="preserve"> </v>
      </c>
      <c r="R14" s="140" t="str">
        <f t="shared" si="7"/>
        <v>√</v>
      </c>
      <c r="S14" s="145"/>
    </row>
    <row r="15" spans="1:19" ht="21">
      <c r="A15" s="75" t="str">
        <f>IF(รายชื่อสมาชิก!A14="","",รายชื่อสมาชิก!A14&amp; "  " )</f>
        <v xml:space="preserve">10  </v>
      </c>
      <c r="B15" s="102">
        <f>'คุณลักษณะ(ข้อ5-8)'!G15</f>
        <v>4</v>
      </c>
      <c r="C15" s="103">
        <f>'คุณลักษณะ(ข้อ5-8)เทอม2'!G15</f>
        <v>4</v>
      </c>
      <c r="D15" s="113">
        <f t="shared" si="0"/>
        <v>4</v>
      </c>
      <c r="E15" s="102">
        <f>'คุณลักษณะ(ข้อ5-8)'!M15</f>
        <v>4</v>
      </c>
      <c r="F15" s="90">
        <f>'คุณลักษณะ(ข้อ5-8)เทอม2'!M15</f>
        <v>4</v>
      </c>
      <c r="G15" s="116">
        <f t="shared" si="1"/>
        <v>4</v>
      </c>
      <c r="H15" s="102">
        <f>'คุณลักษณะ(ข้อ5-8)'!U15</f>
        <v>1</v>
      </c>
      <c r="I15" s="103">
        <f>'คุณลักษณะ(ข้อ5-8)เทอม2'!U15</f>
        <v>1</v>
      </c>
      <c r="J15" s="116">
        <f t="shared" si="2"/>
        <v>1</v>
      </c>
      <c r="K15" s="85">
        <f>'คุณลักษณะ(ข้อ5-8)'!AA15</f>
        <v>4</v>
      </c>
      <c r="L15" s="90">
        <f>'คุณลักษณะ(ข้อ5-8)เทอม2'!AA15</f>
        <v>4</v>
      </c>
      <c r="M15" s="136">
        <f t="shared" si="3"/>
        <v>4</v>
      </c>
      <c r="N15" s="155">
        <f>IF($A15="","",(SUM(สรุปผลรวม1!F15,สรุปผลรวม1!I15,สรุปผลรวม1!L15,สรุปผลรวม1!O15,สรุปผลรวม2!D15,สรุปผลรวม2!G15,สรุปผลรวม2!J15,สรุปผลรวม2!M15,)))</f>
        <v>26</v>
      </c>
      <c r="O15" s="143" t="str">
        <f t="shared" si="4"/>
        <v xml:space="preserve"> </v>
      </c>
      <c r="P15" s="143" t="str">
        <f t="shared" si="5"/>
        <v xml:space="preserve"> </v>
      </c>
      <c r="Q15" s="143" t="str">
        <f t="shared" si="6"/>
        <v xml:space="preserve"> </v>
      </c>
      <c r="R15" s="140" t="str">
        <f t="shared" si="7"/>
        <v>√</v>
      </c>
      <c r="S15" s="145"/>
    </row>
    <row r="16" spans="1:19" ht="21">
      <c r="A16" s="75" t="str">
        <f>IF(รายชื่อสมาชิก!A15="","",รายชื่อสมาชิก!A15&amp; "  " )</f>
        <v xml:space="preserve">11  </v>
      </c>
      <c r="B16" s="102">
        <f>'คุณลักษณะ(ข้อ5-8)'!G16</f>
        <v>4</v>
      </c>
      <c r="C16" s="103">
        <f>'คุณลักษณะ(ข้อ5-8)เทอม2'!G16</f>
        <v>4</v>
      </c>
      <c r="D16" s="113">
        <f t="shared" si="0"/>
        <v>4</v>
      </c>
      <c r="E16" s="102">
        <f>'คุณลักษณะ(ข้อ5-8)'!M16</f>
        <v>4</v>
      </c>
      <c r="F16" s="90">
        <f>'คุณลักษณะ(ข้อ5-8)เทอม2'!M16</f>
        <v>4</v>
      </c>
      <c r="G16" s="116">
        <f t="shared" si="1"/>
        <v>4</v>
      </c>
      <c r="H16" s="102">
        <f>'คุณลักษณะ(ข้อ5-8)'!U16</f>
        <v>1</v>
      </c>
      <c r="I16" s="103">
        <f>'คุณลักษณะ(ข้อ5-8)เทอม2'!U16</f>
        <v>1</v>
      </c>
      <c r="J16" s="116">
        <f t="shared" si="2"/>
        <v>1</v>
      </c>
      <c r="K16" s="85">
        <f>'คุณลักษณะ(ข้อ5-8)'!AA16</f>
        <v>4</v>
      </c>
      <c r="L16" s="90">
        <f>'คุณลักษณะ(ข้อ5-8)เทอม2'!AA16</f>
        <v>4</v>
      </c>
      <c r="M16" s="136">
        <f t="shared" si="3"/>
        <v>4</v>
      </c>
      <c r="N16" s="155">
        <f>IF($A16="","",(SUM(สรุปผลรวม1!F16,สรุปผลรวม1!I16,สรุปผลรวม1!L16,สรุปผลรวม1!O16,สรุปผลรวม2!D16,สรุปผลรวม2!G16,สรุปผลรวม2!J16,สรุปผลรวม2!M16,)))</f>
        <v>26</v>
      </c>
      <c r="O16" s="143" t="str">
        <f t="shared" si="4"/>
        <v xml:space="preserve"> </v>
      </c>
      <c r="P16" s="143" t="str">
        <f t="shared" si="5"/>
        <v xml:space="preserve"> </v>
      </c>
      <c r="Q16" s="143" t="str">
        <f t="shared" si="6"/>
        <v xml:space="preserve"> </v>
      </c>
      <c r="R16" s="140" t="str">
        <f t="shared" si="7"/>
        <v>√</v>
      </c>
      <c r="S16" s="145"/>
    </row>
    <row r="17" spans="1:19" ht="21">
      <c r="A17" s="75" t="str">
        <f>IF(รายชื่อสมาชิก!A16="","",รายชื่อสมาชิก!A16&amp; "  " )</f>
        <v xml:space="preserve">12  </v>
      </c>
      <c r="B17" s="102">
        <f>'คุณลักษณะ(ข้อ5-8)'!G17</f>
        <v>4</v>
      </c>
      <c r="C17" s="103">
        <f>'คุณลักษณะ(ข้อ5-8)เทอม2'!G17</f>
        <v>4</v>
      </c>
      <c r="D17" s="113">
        <f t="shared" si="0"/>
        <v>4</v>
      </c>
      <c r="E17" s="102">
        <f>'คุณลักษณะ(ข้อ5-8)'!M17</f>
        <v>4</v>
      </c>
      <c r="F17" s="90">
        <f>'คุณลักษณะ(ข้อ5-8)เทอม2'!M17</f>
        <v>4</v>
      </c>
      <c r="G17" s="116">
        <f t="shared" si="1"/>
        <v>4</v>
      </c>
      <c r="H17" s="102">
        <f>'คุณลักษณะ(ข้อ5-8)'!U17</f>
        <v>1</v>
      </c>
      <c r="I17" s="103">
        <f>'คุณลักษณะ(ข้อ5-8)เทอม2'!U17</f>
        <v>1</v>
      </c>
      <c r="J17" s="116">
        <f t="shared" si="2"/>
        <v>1</v>
      </c>
      <c r="K17" s="85">
        <f>'คุณลักษณะ(ข้อ5-8)'!AA17</f>
        <v>4</v>
      </c>
      <c r="L17" s="90">
        <f>'คุณลักษณะ(ข้อ5-8)เทอม2'!AA17</f>
        <v>4</v>
      </c>
      <c r="M17" s="136">
        <f t="shared" si="3"/>
        <v>4</v>
      </c>
      <c r="N17" s="155">
        <f>IF($A17="","",(SUM(สรุปผลรวม1!F17,สรุปผลรวม1!I17,สรุปผลรวม1!L17,สรุปผลรวม1!O17,สรุปผลรวม2!D17,สรุปผลรวม2!G17,สรุปผลรวม2!J17,สรุปผลรวม2!M17,)))</f>
        <v>26</v>
      </c>
      <c r="O17" s="143" t="str">
        <f t="shared" si="4"/>
        <v xml:space="preserve"> </v>
      </c>
      <c r="P17" s="143" t="str">
        <f t="shared" si="5"/>
        <v xml:space="preserve"> </v>
      </c>
      <c r="Q17" s="143" t="str">
        <f t="shared" si="6"/>
        <v xml:space="preserve"> </v>
      </c>
      <c r="R17" s="140" t="str">
        <f t="shared" si="7"/>
        <v>√</v>
      </c>
      <c r="S17" s="145"/>
    </row>
    <row r="18" spans="1:19" ht="21">
      <c r="A18" s="75" t="str">
        <f>IF(รายชื่อสมาชิก!A17="","",รายชื่อสมาชิก!A17&amp; "  " )</f>
        <v/>
      </c>
      <c r="B18" s="102" t="str">
        <f>'คุณลักษณะ(ข้อ5-8)'!G18</f>
        <v/>
      </c>
      <c r="C18" s="103" t="str">
        <f>'คุณลักษณะ(ข้อ5-8)เทอม2'!G18</f>
        <v/>
      </c>
      <c r="D18" s="113" t="str">
        <f t="shared" si="0"/>
        <v/>
      </c>
      <c r="E18" s="102" t="str">
        <f>'คุณลักษณะ(ข้อ5-8)'!M18</f>
        <v/>
      </c>
      <c r="F18" s="90" t="str">
        <f>'คุณลักษณะ(ข้อ5-8)เทอม2'!M18</f>
        <v/>
      </c>
      <c r="G18" s="116" t="str">
        <f t="shared" si="1"/>
        <v/>
      </c>
      <c r="H18" s="102" t="str">
        <f>'คุณลักษณะ(ข้อ5-8)'!U18</f>
        <v/>
      </c>
      <c r="I18" s="103" t="str">
        <f>'คุณลักษณะ(ข้อ5-8)เทอม2'!U18</f>
        <v/>
      </c>
      <c r="J18" s="116" t="str">
        <f t="shared" si="2"/>
        <v/>
      </c>
      <c r="K18" s="85" t="str">
        <f>'คุณลักษณะ(ข้อ5-8)'!AA18</f>
        <v/>
      </c>
      <c r="L18" s="90" t="str">
        <f>'คุณลักษณะ(ข้อ5-8)เทอม2'!AA18</f>
        <v/>
      </c>
      <c r="M18" s="136" t="str">
        <f t="shared" si="3"/>
        <v/>
      </c>
      <c r="N18" s="155" t="str">
        <f>IF($A18="","",(SUM(สรุปผลรวม1!F18,สรุปผลรวม1!I18,สรุปผลรวม1!L18,สรุปผลรวม1!O18,สรุปผลรวม2!D18,สรุปผลรวม2!G18,สรุปผลรวม2!J18,สรุปผลรวม2!M18,)))</f>
        <v/>
      </c>
      <c r="O18" s="143" t="str">
        <f t="shared" si="4"/>
        <v/>
      </c>
      <c r="P18" s="143" t="str">
        <f t="shared" si="5"/>
        <v/>
      </c>
      <c r="Q18" s="143" t="str">
        <f t="shared" si="6"/>
        <v/>
      </c>
      <c r="R18" s="140" t="str">
        <f t="shared" si="7"/>
        <v/>
      </c>
      <c r="S18" s="145"/>
    </row>
    <row r="19" spans="1:19" ht="21">
      <c r="A19" s="75" t="str">
        <f>IF(รายชื่อสมาชิก!A18="","",รายชื่อสมาชิก!A18&amp; "  " )</f>
        <v/>
      </c>
      <c r="B19" s="102" t="str">
        <f>'คุณลักษณะ(ข้อ5-8)'!G19</f>
        <v/>
      </c>
      <c r="C19" s="103" t="str">
        <f>'คุณลักษณะ(ข้อ5-8)เทอม2'!G19</f>
        <v/>
      </c>
      <c r="D19" s="113" t="str">
        <f t="shared" si="0"/>
        <v/>
      </c>
      <c r="E19" s="102" t="str">
        <f>'คุณลักษณะ(ข้อ5-8)'!M19</f>
        <v/>
      </c>
      <c r="F19" s="90" t="str">
        <f>'คุณลักษณะ(ข้อ5-8)เทอม2'!M19</f>
        <v/>
      </c>
      <c r="G19" s="116" t="str">
        <f t="shared" si="1"/>
        <v/>
      </c>
      <c r="H19" s="102" t="str">
        <f>'คุณลักษณะ(ข้อ5-8)'!U19</f>
        <v/>
      </c>
      <c r="I19" s="103" t="str">
        <f>'คุณลักษณะ(ข้อ5-8)เทอม2'!U19</f>
        <v/>
      </c>
      <c r="J19" s="116" t="str">
        <f t="shared" si="2"/>
        <v/>
      </c>
      <c r="K19" s="85" t="str">
        <f>'คุณลักษณะ(ข้อ5-8)'!AA19</f>
        <v/>
      </c>
      <c r="L19" s="90" t="str">
        <f>'คุณลักษณะ(ข้อ5-8)เทอม2'!AA19</f>
        <v/>
      </c>
      <c r="M19" s="136" t="str">
        <f t="shared" si="3"/>
        <v/>
      </c>
      <c r="N19" s="155" t="str">
        <f>IF($A19="","",(SUM(สรุปผลรวม1!F19,สรุปผลรวม1!I19,สรุปผลรวม1!L19,สรุปผลรวม1!O19,สรุปผลรวม2!D19,สรุปผลรวม2!G19,สรุปผลรวม2!J19,สรุปผลรวม2!M19,)))</f>
        <v/>
      </c>
      <c r="O19" s="143" t="str">
        <f t="shared" si="4"/>
        <v/>
      </c>
      <c r="P19" s="143" t="str">
        <f t="shared" si="5"/>
        <v/>
      </c>
      <c r="Q19" s="143" t="str">
        <f t="shared" si="6"/>
        <v/>
      </c>
      <c r="R19" s="140" t="str">
        <f t="shared" si="7"/>
        <v/>
      </c>
      <c r="S19" s="145"/>
    </row>
    <row r="20" spans="1:19" ht="21">
      <c r="A20" s="75" t="str">
        <f>IF(รายชื่อสมาชิก!A19="","",รายชื่อสมาชิก!A19&amp; "  " )</f>
        <v/>
      </c>
      <c r="B20" s="102" t="str">
        <f>'คุณลักษณะ(ข้อ5-8)'!G20</f>
        <v/>
      </c>
      <c r="C20" s="103" t="str">
        <f>'คุณลักษณะ(ข้อ5-8)เทอม2'!G20</f>
        <v/>
      </c>
      <c r="D20" s="113" t="str">
        <f t="shared" si="0"/>
        <v/>
      </c>
      <c r="E20" s="102" t="str">
        <f>'คุณลักษณะ(ข้อ5-8)'!M20</f>
        <v/>
      </c>
      <c r="F20" s="90" t="str">
        <f>'คุณลักษณะ(ข้อ5-8)เทอม2'!M20</f>
        <v/>
      </c>
      <c r="G20" s="116" t="str">
        <f t="shared" si="1"/>
        <v/>
      </c>
      <c r="H20" s="102" t="str">
        <f>'คุณลักษณะ(ข้อ5-8)'!U20</f>
        <v/>
      </c>
      <c r="I20" s="103" t="str">
        <f>'คุณลักษณะ(ข้อ5-8)เทอม2'!U20</f>
        <v/>
      </c>
      <c r="J20" s="116" t="str">
        <f t="shared" si="2"/>
        <v/>
      </c>
      <c r="K20" s="85" t="str">
        <f>'คุณลักษณะ(ข้อ5-8)'!AA20</f>
        <v/>
      </c>
      <c r="L20" s="90" t="str">
        <f>'คุณลักษณะ(ข้อ5-8)เทอม2'!AA20</f>
        <v/>
      </c>
      <c r="M20" s="136" t="str">
        <f t="shared" si="3"/>
        <v/>
      </c>
      <c r="N20" s="155" t="str">
        <f>IF($A20="","",(SUM(สรุปผลรวม1!F20,สรุปผลรวม1!I20,สรุปผลรวม1!L20,สรุปผลรวม1!O20,สรุปผลรวม2!D20,สรุปผลรวม2!G20,สรุปผลรวม2!J20,สรุปผลรวม2!M20,)))</f>
        <v/>
      </c>
      <c r="O20" s="143" t="str">
        <f t="shared" si="4"/>
        <v/>
      </c>
      <c r="P20" s="143" t="str">
        <f t="shared" si="5"/>
        <v/>
      </c>
      <c r="Q20" s="143" t="str">
        <f t="shared" si="6"/>
        <v/>
      </c>
      <c r="R20" s="140" t="str">
        <f t="shared" si="7"/>
        <v/>
      </c>
      <c r="S20" s="145"/>
    </row>
    <row r="21" spans="1:19" ht="21">
      <c r="A21" s="75" t="str">
        <f>IF(รายชื่อสมาชิก!A20="","",รายชื่อสมาชิก!A20&amp; "  " )</f>
        <v/>
      </c>
      <c r="B21" s="102" t="str">
        <f>'คุณลักษณะ(ข้อ5-8)'!G21</f>
        <v/>
      </c>
      <c r="C21" s="103" t="str">
        <f>'คุณลักษณะ(ข้อ5-8)เทอม2'!G21</f>
        <v/>
      </c>
      <c r="D21" s="113" t="str">
        <f t="shared" si="0"/>
        <v/>
      </c>
      <c r="E21" s="102" t="str">
        <f>'คุณลักษณะ(ข้อ5-8)'!M21</f>
        <v/>
      </c>
      <c r="F21" s="90" t="str">
        <f>'คุณลักษณะ(ข้อ5-8)เทอม2'!M21</f>
        <v/>
      </c>
      <c r="G21" s="116" t="str">
        <f t="shared" si="1"/>
        <v/>
      </c>
      <c r="H21" s="102" t="str">
        <f>'คุณลักษณะ(ข้อ5-8)'!U21</f>
        <v/>
      </c>
      <c r="I21" s="103" t="str">
        <f>'คุณลักษณะ(ข้อ5-8)เทอม2'!U21</f>
        <v/>
      </c>
      <c r="J21" s="116" t="str">
        <f t="shared" si="2"/>
        <v/>
      </c>
      <c r="K21" s="85" t="str">
        <f>'คุณลักษณะ(ข้อ5-8)'!AA21</f>
        <v/>
      </c>
      <c r="L21" s="90" t="str">
        <f>'คุณลักษณะ(ข้อ5-8)เทอม2'!AA21</f>
        <v/>
      </c>
      <c r="M21" s="136" t="str">
        <f t="shared" si="3"/>
        <v/>
      </c>
      <c r="N21" s="155" t="str">
        <f>IF($A21="","",(SUM(สรุปผลรวม1!F21,สรุปผลรวม1!I21,สรุปผลรวม1!L21,สรุปผลรวม1!O21,สรุปผลรวม2!D21,สรุปผลรวม2!G21,สรุปผลรวม2!J21,สรุปผลรวม2!M21,)))</f>
        <v/>
      </c>
      <c r="O21" s="143" t="str">
        <f t="shared" si="4"/>
        <v/>
      </c>
      <c r="P21" s="143" t="str">
        <f t="shared" si="5"/>
        <v/>
      </c>
      <c r="Q21" s="143" t="str">
        <f t="shared" si="6"/>
        <v/>
      </c>
      <c r="R21" s="140" t="str">
        <f t="shared" si="7"/>
        <v/>
      </c>
      <c r="S21" s="145"/>
    </row>
    <row r="22" spans="1:19" ht="21">
      <c r="A22" s="75" t="str">
        <f>IF(รายชื่อสมาชิก!A21="","",รายชื่อสมาชิก!A21&amp; "  " )</f>
        <v/>
      </c>
      <c r="B22" s="102" t="str">
        <f>'คุณลักษณะ(ข้อ5-8)'!G22</f>
        <v/>
      </c>
      <c r="C22" s="103" t="str">
        <f>'คุณลักษณะ(ข้อ5-8)เทอม2'!G22</f>
        <v/>
      </c>
      <c r="D22" s="113" t="str">
        <f t="shared" si="0"/>
        <v/>
      </c>
      <c r="E22" s="102" t="str">
        <f>'คุณลักษณะ(ข้อ5-8)'!M22</f>
        <v/>
      </c>
      <c r="F22" s="90" t="str">
        <f>'คุณลักษณะ(ข้อ5-8)เทอม2'!M22</f>
        <v/>
      </c>
      <c r="G22" s="116" t="str">
        <f t="shared" si="1"/>
        <v/>
      </c>
      <c r="H22" s="102" t="str">
        <f>'คุณลักษณะ(ข้อ5-8)'!U22</f>
        <v/>
      </c>
      <c r="I22" s="103" t="str">
        <f>'คุณลักษณะ(ข้อ5-8)เทอม2'!U22</f>
        <v/>
      </c>
      <c r="J22" s="116" t="str">
        <f t="shared" si="2"/>
        <v/>
      </c>
      <c r="K22" s="85" t="str">
        <f>'คุณลักษณะ(ข้อ5-8)'!AA22</f>
        <v/>
      </c>
      <c r="L22" s="90" t="str">
        <f>'คุณลักษณะ(ข้อ5-8)เทอม2'!AA22</f>
        <v/>
      </c>
      <c r="M22" s="136" t="str">
        <f t="shared" si="3"/>
        <v/>
      </c>
      <c r="N22" s="155" t="str">
        <f>IF($A22="","",(SUM(สรุปผลรวม1!F22,สรุปผลรวม1!I22,สรุปผลรวม1!L22,สรุปผลรวม1!O22,สรุปผลรวม2!D22,สรุปผลรวม2!G22,สรุปผลรวม2!J22,สรุปผลรวม2!M22,)))</f>
        <v/>
      </c>
      <c r="O22" s="143" t="str">
        <f t="shared" si="4"/>
        <v/>
      </c>
      <c r="P22" s="143" t="str">
        <f t="shared" si="5"/>
        <v/>
      </c>
      <c r="Q22" s="143" t="str">
        <f t="shared" si="6"/>
        <v/>
      </c>
      <c r="R22" s="140" t="str">
        <f t="shared" si="7"/>
        <v/>
      </c>
      <c r="S22" s="145"/>
    </row>
    <row r="23" spans="1:19" ht="21">
      <c r="A23" s="75" t="str">
        <f>IF(รายชื่อสมาชิก!A22="","",รายชื่อสมาชิก!A22&amp; "  " )</f>
        <v/>
      </c>
      <c r="B23" s="102" t="str">
        <f>'คุณลักษณะ(ข้อ5-8)'!G23</f>
        <v/>
      </c>
      <c r="C23" s="103" t="str">
        <f>'คุณลักษณะ(ข้อ5-8)เทอม2'!G23</f>
        <v/>
      </c>
      <c r="D23" s="113" t="str">
        <f t="shared" si="0"/>
        <v/>
      </c>
      <c r="E23" s="102" t="str">
        <f>'คุณลักษณะ(ข้อ5-8)'!M23</f>
        <v/>
      </c>
      <c r="F23" s="90" t="str">
        <f>'คุณลักษณะ(ข้อ5-8)เทอม2'!M23</f>
        <v/>
      </c>
      <c r="G23" s="116" t="str">
        <f t="shared" si="1"/>
        <v/>
      </c>
      <c r="H23" s="102" t="str">
        <f>'คุณลักษณะ(ข้อ5-8)'!U23</f>
        <v/>
      </c>
      <c r="I23" s="103" t="str">
        <f>'คุณลักษณะ(ข้อ5-8)เทอม2'!U23</f>
        <v/>
      </c>
      <c r="J23" s="116" t="str">
        <f t="shared" si="2"/>
        <v/>
      </c>
      <c r="K23" s="85" t="str">
        <f>'คุณลักษณะ(ข้อ5-8)'!AA23</f>
        <v/>
      </c>
      <c r="L23" s="90" t="str">
        <f>'คุณลักษณะ(ข้อ5-8)เทอม2'!AA23</f>
        <v/>
      </c>
      <c r="M23" s="136" t="str">
        <f t="shared" si="3"/>
        <v/>
      </c>
      <c r="N23" s="155" t="str">
        <f>IF($A23="","",(SUM(สรุปผลรวม1!F23,สรุปผลรวม1!I23,สรุปผลรวม1!L23,สรุปผลรวม1!O23,สรุปผลรวม2!D23,สรุปผลรวม2!G23,สรุปผลรวม2!J23,สรุปผลรวม2!M23,)))</f>
        <v/>
      </c>
      <c r="O23" s="143" t="str">
        <f t="shared" si="4"/>
        <v/>
      </c>
      <c r="P23" s="143" t="str">
        <f t="shared" si="5"/>
        <v/>
      </c>
      <c r="Q23" s="143" t="str">
        <f t="shared" si="6"/>
        <v/>
      </c>
      <c r="R23" s="140" t="str">
        <f t="shared" si="7"/>
        <v/>
      </c>
      <c r="S23" s="145"/>
    </row>
    <row r="24" spans="1:19" ht="21">
      <c r="A24" s="75" t="str">
        <f>IF(รายชื่อสมาชิก!A23="","",รายชื่อสมาชิก!A23&amp; "  " )</f>
        <v/>
      </c>
      <c r="B24" s="102" t="str">
        <f>'คุณลักษณะ(ข้อ5-8)'!G24</f>
        <v/>
      </c>
      <c r="C24" s="103" t="str">
        <f>'คุณลักษณะ(ข้อ5-8)เทอม2'!G24</f>
        <v/>
      </c>
      <c r="D24" s="113" t="str">
        <f t="shared" si="0"/>
        <v/>
      </c>
      <c r="E24" s="102" t="str">
        <f>'คุณลักษณะ(ข้อ5-8)'!M24</f>
        <v/>
      </c>
      <c r="F24" s="90" t="str">
        <f>'คุณลักษณะ(ข้อ5-8)เทอม2'!M24</f>
        <v/>
      </c>
      <c r="G24" s="116" t="str">
        <f t="shared" si="1"/>
        <v/>
      </c>
      <c r="H24" s="102" t="str">
        <f>'คุณลักษณะ(ข้อ5-8)'!U24</f>
        <v/>
      </c>
      <c r="I24" s="103" t="str">
        <f>'คุณลักษณะ(ข้อ5-8)เทอม2'!U24</f>
        <v/>
      </c>
      <c r="J24" s="116" t="str">
        <f t="shared" si="2"/>
        <v/>
      </c>
      <c r="K24" s="85" t="str">
        <f>'คุณลักษณะ(ข้อ5-8)'!AA24</f>
        <v/>
      </c>
      <c r="L24" s="90" t="str">
        <f>'คุณลักษณะ(ข้อ5-8)เทอม2'!AA24</f>
        <v/>
      </c>
      <c r="M24" s="136" t="str">
        <f t="shared" si="3"/>
        <v/>
      </c>
      <c r="N24" s="155" t="str">
        <f>IF($A24="","",(SUM(สรุปผลรวม1!F24,สรุปผลรวม1!I24,สรุปผลรวม1!L24,สรุปผลรวม1!O24,สรุปผลรวม2!D24,สรุปผลรวม2!G24,สรุปผลรวม2!J24,สรุปผลรวม2!M24,)))</f>
        <v/>
      </c>
      <c r="O24" s="143" t="str">
        <f t="shared" si="4"/>
        <v/>
      </c>
      <c r="P24" s="143" t="str">
        <f t="shared" si="5"/>
        <v/>
      </c>
      <c r="Q24" s="143" t="str">
        <f t="shared" si="6"/>
        <v/>
      </c>
      <c r="R24" s="140" t="str">
        <f t="shared" si="7"/>
        <v/>
      </c>
      <c r="S24" s="145"/>
    </row>
    <row r="25" spans="1:19" ht="21">
      <c r="A25" s="75" t="str">
        <f>IF(รายชื่อสมาชิก!A24="","",รายชื่อสมาชิก!A24&amp; "  " )</f>
        <v/>
      </c>
      <c r="B25" s="102" t="str">
        <f>'คุณลักษณะ(ข้อ5-8)'!G25</f>
        <v/>
      </c>
      <c r="C25" s="103" t="str">
        <f>'คุณลักษณะ(ข้อ5-8)เทอม2'!G25</f>
        <v/>
      </c>
      <c r="D25" s="113" t="str">
        <f t="shared" si="0"/>
        <v/>
      </c>
      <c r="E25" s="102" t="str">
        <f>'คุณลักษณะ(ข้อ5-8)'!M25</f>
        <v/>
      </c>
      <c r="F25" s="90" t="str">
        <f>'คุณลักษณะ(ข้อ5-8)เทอม2'!M25</f>
        <v/>
      </c>
      <c r="G25" s="116" t="str">
        <f t="shared" si="1"/>
        <v/>
      </c>
      <c r="H25" s="102" t="str">
        <f>'คุณลักษณะ(ข้อ5-8)'!U25</f>
        <v/>
      </c>
      <c r="I25" s="103" t="str">
        <f>'คุณลักษณะ(ข้อ5-8)เทอม2'!U25</f>
        <v/>
      </c>
      <c r="J25" s="116" t="str">
        <f t="shared" si="2"/>
        <v/>
      </c>
      <c r="K25" s="85" t="str">
        <f>'คุณลักษณะ(ข้อ5-8)'!AA25</f>
        <v/>
      </c>
      <c r="L25" s="90" t="str">
        <f>'คุณลักษณะ(ข้อ5-8)เทอม2'!AA25</f>
        <v/>
      </c>
      <c r="M25" s="136" t="str">
        <f t="shared" si="3"/>
        <v/>
      </c>
      <c r="N25" s="155" t="str">
        <f>IF($A25="","",(SUM(สรุปผลรวม1!F25,สรุปผลรวม1!I25,สรุปผลรวม1!L25,สรุปผลรวม1!O25,สรุปผลรวม2!D25,สรุปผลรวม2!G25,สรุปผลรวม2!J25,สรุปผลรวม2!M25,)))</f>
        <v/>
      </c>
      <c r="O25" s="143" t="str">
        <f t="shared" si="4"/>
        <v/>
      </c>
      <c r="P25" s="143" t="str">
        <f t="shared" si="5"/>
        <v/>
      </c>
      <c r="Q25" s="143" t="str">
        <f t="shared" si="6"/>
        <v/>
      </c>
      <c r="R25" s="140" t="str">
        <f t="shared" si="7"/>
        <v/>
      </c>
      <c r="S25" s="145"/>
    </row>
    <row r="26" spans="1:19" ht="21">
      <c r="A26" s="75" t="str">
        <f>IF(รายชื่อสมาชิก!A25="","",รายชื่อสมาชิก!A25&amp; "  " )</f>
        <v/>
      </c>
      <c r="B26" s="102" t="str">
        <f>'คุณลักษณะ(ข้อ5-8)'!G26</f>
        <v/>
      </c>
      <c r="C26" s="103" t="str">
        <f>'คุณลักษณะ(ข้อ5-8)เทอม2'!G26</f>
        <v/>
      </c>
      <c r="D26" s="113" t="str">
        <f t="shared" si="0"/>
        <v/>
      </c>
      <c r="E26" s="102" t="str">
        <f>'คุณลักษณะ(ข้อ5-8)'!M26</f>
        <v/>
      </c>
      <c r="F26" s="90" t="str">
        <f>'คุณลักษณะ(ข้อ5-8)เทอม2'!M26</f>
        <v/>
      </c>
      <c r="G26" s="116" t="str">
        <f t="shared" si="1"/>
        <v/>
      </c>
      <c r="H26" s="102" t="str">
        <f>'คุณลักษณะ(ข้อ5-8)'!U26</f>
        <v/>
      </c>
      <c r="I26" s="103" t="str">
        <f>'คุณลักษณะ(ข้อ5-8)เทอม2'!U26</f>
        <v/>
      </c>
      <c r="J26" s="116" t="str">
        <f t="shared" si="2"/>
        <v/>
      </c>
      <c r="K26" s="85" t="str">
        <f>'คุณลักษณะ(ข้อ5-8)'!AA26</f>
        <v/>
      </c>
      <c r="L26" s="90" t="str">
        <f>'คุณลักษณะ(ข้อ5-8)เทอม2'!AA26</f>
        <v/>
      </c>
      <c r="M26" s="136" t="str">
        <f t="shared" si="3"/>
        <v/>
      </c>
      <c r="N26" s="155" t="str">
        <f>IF($A26="","",(SUM(สรุปผลรวม1!F26,สรุปผลรวม1!I26,สรุปผลรวม1!L26,สรุปผลรวม1!O26,สรุปผลรวม2!D26,สรุปผลรวม2!G26,สรุปผลรวม2!J26,สรุปผลรวม2!M26,)))</f>
        <v/>
      </c>
      <c r="O26" s="143" t="str">
        <f t="shared" si="4"/>
        <v/>
      </c>
      <c r="P26" s="143" t="str">
        <f t="shared" si="5"/>
        <v/>
      </c>
      <c r="Q26" s="143" t="str">
        <f t="shared" si="6"/>
        <v/>
      </c>
      <c r="R26" s="140" t="str">
        <f t="shared" si="7"/>
        <v/>
      </c>
      <c r="S26" s="145"/>
    </row>
    <row r="27" spans="1:19" ht="21.6" thickBot="1">
      <c r="A27" s="128" t="str">
        <f>IF(รายชื่อสมาชิก!A26="","",รายชื่อสมาชิก!A26&amp; "  " )</f>
        <v/>
      </c>
      <c r="B27" s="104" t="str">
        <f>'คุณลักษณะ(ข้อ5-8)'!G27</f>
        <v/>
      </c>
      <c r="C27" s="105" t="str">
        <f>'คุณลักษณะ(ข้อ5-8)เทอม2'!G27</f>
        <v/>
      </c>
      <c r="D27" s="114" t="str">
        <f t="shared" si="0"/>
        <v/>
      </c>
      <c r="E27" s="104" t="str">
        <f>'คุณลักษณะ(ข้อ5-8)'!M27</f>
        <v/>
      </c>
      <c r="F27" s="110" t="str">
        <f>'คุณลักษณะ(ข้อ5-8)เทอม2'!M27</f>
        <v/>
      </c>
      <c r="G27" s="117" t="str">
        <f t="shared" si="1"/>
        <v/>
      </c>
      <c r="H27" s="104" t="str">
        <f>'คุณลักษณะ(ข้อ5-8)'!U27</f>
        <v/>
      </c>
      <c r="I27" s="105" t="str">
        <f>'คุณลักษณะ(ข้อ5-8)เทอม2'!U27</f>
        <v/>
      </c>
      <c r="J27" s="117" t="str">
        <f t="shared" si="2"/>
        <v/>
      </c>
      <c r="K27" s="111" t="str">
        <f>'คุณลักษณะ(ข้อ5-8)'!AA27</f>
        <v/>
      </c>
      <c r="L27" s="110" t="str">
        <f>'คุณลักษณะ(ข้อ5-8)เทอม2'!AA27</f>
        <v/>
      </c>
      <c r="M27" s="150" t="str">
        <f t="shared" si="3"/>
        <v/>
      </c>
      <c r="N27" s="156" t="str">
        <f>IF($A27="","",(SUM(สรุปผลรวม1!F27,สรุปผลรวม1!I27,สรุปผลรวม1!L27,สรุปผลรวม1!O27,สรุปผลรวม2!D27,สรุปผลรวม2!G27,สรุปผลรวม2!J27,สรุปผลรวม2!M27,)))</f>
        <v/>
      </c>
      <c r="O27" s="144" t="str">
        <f t="shared" si="4"/>
        <v/>
      </c>
      <c r="P27" s="144" t="str">
        <f t="shared" si="5"/>
        <v/>
      </c>
      <c r="Q27" s="144" t="str">
        <f t="shared" si="6"/>
        <v/>
      </c>
      <c r="R27" s="141" t="str">
        <f t="shared" si="7"/>
        <v/>
      </c>
      <c r="S27" s="146"/>
    </row>
    <row r="28" spans="1:19" ht="21.6" thickBot="1">
      <c r="A28" s="485" t="s">
        <v>496</v>
      </c>
      <c r="B28" s="486"/>
      <c r="C28" s="486"/>
      <c r="D28" s="486"/>
      <c r="E28" s="486"/>
      <c r="F28" s="486"/>
      <c r="G28" s="486"/>
      <c r="H28" s="487"/>
      <c r="I28" s="442">
        <f>IF(COUNTA(รายชื่อสมาชิก!D5:D29)=0,"",COUNTA(รายชื่อสมาชิก!D5:D29))</f>
        <v>12</v>
      </c>
      <c r="J28" s="442"/>
      <c r="K28" s="476" t="s">
        <v>432</v>
      </c>
      <c r="L28" s="477"/>
      <c r="M28" s="478"/>
      <c r="N28" s="89">
        <f>SUM(N6:N27)</f>
        <v>582</v>
      </c>
      <c r="O28" s="404">
        <f>COUNTIF(O6:O27,"√")</f>
        <v>5</v>
      </c>
      <c r="P28" s="404">
        <f t="shared" ref="P28:R28" si="8">COUNTIF(P6:P27,"√")</f>
        <v>0</v>
      </c>
      <c r="Q28" s="404">
        <f t="shared" si="8"/>
        <v>0</v>
      </c>
      <c r="R28" s="404">
        <f t="shared" si="8"/>
        <v>7</v>
      </c>
      <c r="S28" s="481"/>
    </row>
    <row r="29" spans="1:19" ht="21.6" thickBot="1">
      <c r="A29" s="476" t="s">
        <v>434</v>
      </c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151">
        <f>(100*$N$28)/(80*$I$28)</f>
        <v>60.625</v>
      </c>
      <c r="O29" s="405"/>
      <c r="P29" s="405"/>
      <c r="Q29" s="405"/>
      <c r="R29" s="405"/>
      <c r="S29" s="482"/>
    </row>
    <row r="30" spans="1:19" ht="21">
      <c r="A30" s="479"/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147"/>
      <c r="P30" s="147"/>
      <c r="Q30" s="147"/>
      <c r="R30" s="147"/>
      <c r="S30" s="148"/>
    </row>
    <row r="31" spans="1:19" ht="16.5" customHeight="1">
      <c r="A31" s="131"/>
      <c r="B31" s="78"/>
      <c r="C31" s="78"/>
      <c r="D31" s="456"/>
      <c r="E31" s="456"/>
      <c r="F31" s="456"/>
      <c r="G31" s="456"/>
      <c r="H31" s="456"/>
      <c r="I31" s="78"/>
      <c r="J31" s="456"/>
      <c r="K31" s="456"/>
      <c r="L31" s="456"/>
      <c r="M31" s="456"/>
      <c r="N31" s="456"/>
      <c r="P31" s="483"/>
      <c r="Q31" s="483"/>
      <c r="R31" s="483"/>
      <c r="S31" s="484"/>
    </row>
    <row r="32" spans="1:19" ht="21">
      <c r="A32" s="131"/>
      <c r="B32" s="78"/>
      <c r="C32" s="78"/>
      <c r="D32" s="458" t="str">
        <f>ปก!H10</f>
        <v>นางวรวรรณ์ ศรีเพชร</v>
      </c>
      <c r="E32" s="458"/>
      <c r="F32" s="458"/>
      <c r="G32" s="458"/>
      <c r="H32" s="458"/>
      <c r="I32" s="78"/>
      <c r="J32" s="458">
        <f>ปก!H11</f>
        <v>0</v>
      </c>
      <c r="K32" s="458"/>
      <c r="L32" s="458"/>
      <c r="M32" s="458"/>
      <c r="N32" s="458"/>
      <c r="P32" s="458" t="str">
        <f>ปก!E27</f>
        <v>(นายกานต์ สุขกลาง)</v>
      </c>
      <c r="Q32" s="458"/>
      <c r="R32" s="458"/>
      <c r="S32" s="459"/>
    </row>
    <row r="33" spans="1:19" ht="21.6" thickBot="1">
      <c r="A33" s="132"/>
      <c r="B33" s="110"/>
      <c r="C33" s="110"/>
      <c r="D33" s="488" t="s">
        <v>22</v>
      </c>
      <c r="E33" s="488"/>
      <c r="F33" s="488"/>
      <c r="G33" s="488"/>
      <c r="H33" s="488"/>
      <c r="I33" s="133"/>
      <c r="J33" s="488" t="s">
        <v>22</v>
      </c>
      <c r="K33" s="488"/>
      <c r="L33" s="488"/>
      <c r="M33" s="488"/>
      <c r="N33" s="488"/>
      <c r="O33" s="149"/>
      <c r="P33" s="474" t="s">
        <v>518</v>
      </c>
      <c r="Q33" s="474"/>
      <c r="R33" s="474"/>
      <c r="S33" s="475"/>
    </row>
  </sheetData>
  <sheetProtection algorithmName="SHA-512" hashValue="Rip87zEl5xA/4IHz0KrYHqcmDUAkzUrXhs5QhHSN3czRnAEa+jbZGY7sR8jok4824ZyORHv/zy/PkLIhYlWTtg==" saltValue="VcTrdWyrOC54x+qZH+jvqQ==" spinCount="100000" sheet="1" objects="1" scenarios="1"/>
  <mergeCells count="33">
    <mergeCell ref="P33:S33"/>
    <mergeCell ref="A29:M29"/>
    <mergeCell ref="A30:N30"/>
    <mergeCell ref="O28:O29"/>
    <mergeCell ref="P28:P29"/>
    <mergeCell ref="Q28:Q29"/>
    <mergeCell ref="R28:R29"/>
    <mergeCell ref="S28:S29"/>
    <mergeCell ref="K28:M28"/>
    <mergeCell ref="P31:S31"/>
    <mergeCell ref="I28:J28"/>
    <mergeCell ref="A28:H28"/>
    <mergeCell ref="D33:H33"/>
    <mergeCell ref="J33:N33"/>
    <mergeCell ref="D31:H31"/>
    <mergeCell ref="J31:N31"/>
    <mergeCell ref="A1:S1"/>
    <mergeCell ref="E2:I2"/>
    <mergeCell ref="O2:S2"/>
    <mergeCell ref="S3:S5"/>
    <mergeCell ref="O3:R3"/>
    <mergeCell ref="B2:D2"/>
    <mergeCell ref="K2:N2"/>
    <mergeCell ref="A3:A5"/>
    <mergeCell ref="D32:H32"/>
    <mergeCell ref="J32:N32"/>
    <mergeCell ref="P32:S32"/>
    <mergeCell ref="K3:M3"/>
    <mergeCell ref="N3:N5"/>
    <mergeCell ref="B3:D3"/>
    <mergeCell ref="E3:G3"/>
    <mergeCell ref="H3:J3"/>
    <mergeCell ref="P4:P5"/>
  </mergeCells>
  <pageMargins left="0.25" right="0.25" top="0.71875" bottom="0.167059748427672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view="pageLayout" topLeftCell="A10" zoomScaleNormal="100" workbookViewId="0">
      <selection activeCell="H11" sqref="H11:L11"/>
    </sheetView>
  </sheetViews>
  <sheetFormatPr defaultColWidth="9.109375" defaultRowHeight="21"/>
  <cols>
    <col min="1" max="1" width="2.88671875" style="177" customWidth="1"/>
    <col min="2" max="2" width="9.109375" style="177"/>
    <col min="3" max="6" width="6.6640625" style="177" customWidth="1"/>
    <col min="7" max="7" width="3.109375" style="177" customWidth="1"/>
    <col min="8" max="8" width="6.6640625" style="177" customWidth="1"/>
    <col min="9" max="9" width="2.6640625" style="177" customWidth="1"/>
    <col min="10" max="10" width="9" style="177" customWidth="1"/>
    <col min="11" max="11" width="9.88671875" style="177" customWidth="1"/>
    <col min="12" max="12" width="2.33203125" style="177" customWidth="1"/>
    <col min="13" max="13" width="9.33203125" style="177" customWidth="1"/>
    <col min="14" max="14" width="6.5546875" style="177" customWidth="1"/>
    <col min="15" max="567" width="0" style="177" hidden="1" customWidth="1"/>
    <col min="568" max="16384" width="9.109375" style="177"/>
  </cols>
  <sheetData>
    <row r="1" spans="2:14" ht="31.95" customHeight="1">
      <c r="B1" s="175"/>
      <c r="C1" s="176"/>
      <c r="D1" s="176"/>
      <c r="E1" s="176"/>
      <c r="F1" s="176"/>
      <c r="G1" s="176"/>
      <c r="H1" s="176"/>
      <c r="I1" s="176"/>
      <c r="J1" s="176"/>
      <c r="K1" s="278" t="s">
        <v>499</v>
      </c>
      <c r="L1" s="278"/>
      <c r="M1" s="278"/>
      <c r="N1" s="279"/>
    </row>
    <row r="2" spans="2:14" ht="25.8">
      <c r="B2" s="178"/>
      <c r="L2" s="259" t="s">
        <v>160</v>
      </c>
      <c r="M2" s="259"/>
      <c r="N2" s="43" t="s">
        <v>181</v>
      </c>
    </row>
    <row r="3" spans="2:14" ht="26.4" customHeight="1">
      <c r="B3" s="178"/>
      <c r="N3" s="179"/>
    </row>
    <row r="4" spans="2:14" ht="35.25" customHeight="1">
      <c r="B4" s="260" t="s">
        <v>498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2"/>
    </row>
    <row r="5" spans="2:14" ht="30" customHeight="1">
      <c r="B5" s="296" t="s">
        <v>8</v>
      </c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8"/>
    </row>
    <row r="6" spans="2:14" ht="25.8">
      <c r="B6" s="299" t="s">
        <v>9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1"/>
    </row>
    <row r="7" spans="2:14">
      <c r="B7" s="180"/>
      <c r="C7" s="273"/>
      <c r="D7" s="273"/>
      <c r="E7" s="273"/>
      <c r="F7" s="273"/>
      <c r="G7" s="273"/>
      <c r="H7" s="273"/>
      <c r="I7" s="181"/>
      <c r="J7" s="182" t="s">
        <v>165</v>
      </c>
      <c r="K7" s="72">
        <v>2568</v>
      </c>
      <c r="L7" s="183"/>
      <c r="M7" s="183" t="s">
        <v>164</v>
      </c>
      <c r="N7" s="73" t="s">
        <v>209</v>
      </c>
    </row>
    <row r="8" spans="2:14">
      <c r="B8" s="180"/>
      <c r="C8" s="275" t="s">
        <v>199</v>
      </c>
      <c r="D8" s="275"/>
      <c r="E8" s="280"/>
      <c r="F8" s="280"/>
      <c r="G8" s="280"/>
      <c r="H8" s="184" t="s">
        <v>200</v>
      </c>
      <c r="I8" s="281"/>
      <c r="J8" s="281"/>
      <c r="K8" s="281"/>
      <c r="L8" s="281"/>
      <c r="M8" s="281"/>
      <c r="N8" s="185"/>
    </row>
    <row r="9" spans="2:14">
      <c r="B9" s="180"/>
      <c r="C9" s="275" t="s">
        <v>198</v>
      </c>
      <c r="D9" s="275"/>
      <c r="E9" s="275"/>
      <c r="F9" s="276" t="s">
        <v>171</v>
      </c>
      <c r="G9" s="276"/>
      <c r="H9" s="276"/>
      <c r="I9" s="276"/>
      <c r="J9" s="276"/>
      <c r="K9" s="276"/>
      <c r="L9" s="276"/>
      <c r="M9" s="183"/>
      <c r="N9" s="185"/>
    </row>
    <row r="10" spans="2:14">
      <c r="B10" s="180"/>
      <c r="C10" s="183"/>
      <c r="D10" s="183"/>
      <c r="E10" s="275" t="s">
        <v>22</v>
      </c>
      <c r="F10" s="275"/>
      <c r="G10" s="183">
        <v>1</v>
      </c>
      <c r="H10" s="274" t="s">
        <v>528</v>
      </c>
      <c r="I10" s="274"/>
      <c r="J10" s="274"/>
      <c r="K10" s="274"/>
      <c r="L10" s="274"/>
      <c r="M10" s="183"/>
      <c r="N10" s="185"/>
    </row>
    <row r="11" spans="2:14">
      <c r="B11" s="180"/>
      <c r="C11" s="183"/>
      <c r="D11" s="183"/>
      <c r="E11" s="183"/>
      <c r="F11" s="183"/>
      <c r="G11" s="183">
        <v>2</v>
      </c>
      <c r="H11" s="274"/>
      <c r="I11" s="274"/>
      <c r="J11" s="274"/>
      <c r="K11" s="274"/>
      <c r="L11" s="274"/>
      <c r="M11" s="183"/>
      <c r="N11" s="185"/>
    </row>
    <row r="12" spans="2:14" ht="6" customHeight="1" thickBot="1">
      <c r="B12" s="178"/>
      <c r="N12" s="179"/>
    </row>
    <row r="13" spans="2:14" ht="21.6" thickBot="1">
      <c r="B13" s="186" t="s">
        <v>10</v>
      </c>
      <c r="C13" s="282" t="s">
        <v>504</v>
      </c>
      <c r="D13" s="283"/>
      <c r="E13" s="284"/>
      <c r="F13" s="291" t="s">
        <v>7</v>
      </c>
      <c r="G13" s="292"/>
      <c r="H13" s="292"/>
      <c r="I13" s="292"/>
      <c r="J13" s="292"/>
      <c r="K13" s="292"/>
      <c r="L13" s="293"/>
      <c r="M13" s="265" t="s">
        <v>0</v>
      </c>
      <c r="N13" s="266"/>
    </row>
    <row r="14" spans="2:14" ht="21.6" thickBot="1">
      <c r="B14" s="188" t="s">
        <v>11</v>
      </c>
      <c r="C14" s="285"/>
      <c r="D14" s="286"/>
      <c r="E14" s="287"/>
      <c r="F14" s="291" t="s">
        <v>195</v>
      </c>
      <c r="G14" s="292"/>
      <c r="H14" s="292"/>
      <c r="I14" s="292"/>
      <c r="J14" s="292"/>
      <c r="K14" s="292"/>
      <c r="L14" s="293"/>
      <c r="M14" s="267"/>
      <c r="N14" s="268"/>
    </row>
    <row r="15" spans="2:14" ht="21.6" thickBot="1">
      <c r="B15" s="187" t="s">
        <v>12</v>
      </c>
      <c r="C15" s="285"/>
      <c r="D15" s="286"/>
      <c r="E15" s="287"/>
      <c r="F15" s="291" t="s">
        <v>196</v>
      </c>
      <c r="G15" s="293"/>
      <c r="H15" s="291" t="s">
        <v>64</v>
      </c>
      <c r="I15" s="293"/>
      <c r="J15" s="189" t="s">
        <v>197</v>
      </c>
      <c r="K15" s="291" t="s">
        <v>68</v>
      </c>
      <c r="L15" s="293"/>
      <c r="M15" s="269"/>
      <c r="N15" s="270"/>
    </row>
    <row r="16" spans="2:14" ht="21.6" thickBot="1">
      <c r="B16" s="190">
        <f>IF(COUNTA(รายชื่อสมาชิก!D5:D29)=0,"",COUNTA(รายชื่อสมาชิก!D5:D29))</f>
        <v>12</v>
      </c>
      <c r="C16" s="288"/>
      <c r="D16" s="289"/>
      <c r="E16" s="290"/>
      <c r="F16" s="294">
        <f>สรุปผลรวม2!O28</f>
        <v>5</v>
      </c>
      <c r="G16" s="295"/>
      <c r="H16" s="294">
        <f>สรุปผลรวม2!P28</f>
        <v>0</v>
      </c>
      <c r="I16" s="295"/>
      <c r="J16" s="191">
        <f>สรุปผลรวม2!Q28</f>
        <v>0</v>
      </c>
      <c r="K16" s="294">
        <f>สรุปผลรวม2!R28</f>
        <v>7</v>
      </c>
      <c r="L16" s="295"/>
      <c r="M16" s="271"/>
      <c r="N16" s="272"/>
    </row>
    <row r="17" spans="2:14" ht="7.5" customHeight="1">
      <c r="B17" s="178"/>
      <c r="N17" s="179"/>
    </row>
    <row r="18" spans="2:14" ht="6.75" customHeight="1">
      <c r="B18" s="178"/>
      <c r="N18" s="179"/>
    </row>
    <row r="19" spans="2:14" ht="19.95" customHeight="1">
      <c r="B19" s="178"/>
      <c r="E19" s="183" t="s">
        <v>13</v>
      </c>
      <c r="N19" s="179"/>
    </row>
    <row r="20" spans="2:14">
      <c r="B20" s="178"/>
      <c r="C20" s="177" t="s">
        <v>14</v>
      </c>
      <c r="N20" s="179"/>
    </row>
    <row r="21" spans="2:14">
      <c r="B21" s="178"/>
      <c r="C21" s="177" t="s">
        <v>14</v>
      </c>
      <c r="N21" s="179"/>
    </row>
    <row r="22" spans="2:14">
      <c r="B22" s="178"/>
      <c r="C22" s="177" t="s">
        <v>15</v>
      </c>
      <c r="N22" s="179"/>
    </row>
    <row r="23" spans="2:14">
      <c r="B23" s="178"/>
      <c r="N23" s="179"/>
    </row>
    <row r="24" spans="2:14" ht="26.25" customHeight="1">
      <c r="B24" s="180"/>
      <c r="D24" s="183" t="s">
        <v>16</v>
      </c>
      <c r="N24" s="179"/>
    </row>
    <row r="25" spans="2:14" ht="15.6" customHeight="1">
      <c r="B25" s="178"/>
      <c r="N25" s="179"/>
    </row>
    <row r="26" spans="2:14">
      <c r="B26" s="178"/>
      <c r="C26" s="192"/>
      <c r="E26" s="177" t="s">
        <v>21</v>
      </c>
      <c r="N26" s="179"/>
    </row>
    <row r="27" spans="2:14" ht="21.75" customHeight="1">
      <c r="B27" s="178"/>
      <c r="E27" s="263" t="s">
        <v>522</v>
      </c>
      <c r="F27" s="263"/>
      <c r="G27" s="263"/>
      <c r="H27" s="263"/>
      <c r="I27" s="263"/>
      <c r="J27" s="263"/>
      <c r="N27" s="179"/>
    </row>
    <row r="28" spans="2:14" ht="24.6" customHeight="1">
      <c r="B28" s="178"/>
      <c r="E28" s="192" t="s">
        <v>17</v>
      </c>
      <c r="F28" s="177" t="s">
        <v>18</v>
      </c>
      <c r="H28" s="192" t="s">
        <v>17</v>
      </c>
      <c r="I28" s="177" t="s">
        <v>19</v>
      </c>
      <c r="N28" s="179"/>
    </row>
    <row r="29" spans="2:14" ht="28.2" customHeight="1">
      <c r="B29" s="178"/>
      <c r="C29" s="192"/>
      <c r="E29" s="177" t="s">
        <v>194</v>
      </c>
      <c r="N29" s="179"/>
    </row>
    <row r="30" spans="2:14">
      <c r="B30" s="178"/>
      <c r="E30" s="263" t="s">
        <v>521</v>
      </c>
      <c r="F30" s="263"/>
      <c r="G30" s="263"/>
      <c r="H30" s="263"/>
      <c r="I30" s="263"/>
      <c r="J30" s="263"/>
      <c r="N30" s="179"/>
    </row>
    <row r="31" spans="2:14">
      <c r="B31" s="178"/>
      <c r="D31" s="193"/>
      <c r="E31" s="264" t="s">
        <v>520</v>
      </c>
      <c r="F31" s="264"/>
      <c r="G31" s="264"/>
      <c r="H31" s="264"/>
      <c r="I31" s="264"/>
      <c r="J31" s="264"/>
      <c r="K31" s="193"/>
      <c r="L31" s="193"/>
      <c r="N31" s="179"/>
    </row>
    <row r="32" spans="2:14" ht="21.6" thickBot="1">
      <c r="B32" s="194"/>
      <c r="C32" s="195"/>
      <c r="D32" s="196"/>
      <c r="E32" s="302">
        <v>244439</v>
      </c>
      <c r="F32" s="303"/>
      <c r="G32" s="303"/>
      <c r="H32" s="303"/>
      <c r="I32" s="303"/>
      <c r="J32" s="303"/>
      <c r="K32" s="196"/>
      <c r="L32" s="196"/>
      <c r="M32" s="196"/>
      <c r="N32" s="197"/>
    </row>
    <row r="38" spans="1:14" ht="25.8">
      <c r="A38" s="304" t="s">
        <v>504</v>
      </c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</row>
    <row r="39" spans="1:14" ht="23.4">
      <c r="A39" s="277" t="s">
        <v>516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</row>
    <row r="40" spans="1:14" ht="23.4">
      <c r="A40" s="277" t="s">
        <v>505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</row>
    <row r="41" spans="1:14" ht="23.4">
      <c r="A41" s="277" t="s">
        <v>514</v>
      </c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</row>
    <row r="42" spans="1:14" ht="23.4">
      <c r="A42" s="277" t="s">
        <v>515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7"/>
      <c r="N42" s="277"/>
    </row>
    <row r="43" spans="1:14" ht="23.4">
      <c r="A43" s="198" t="s">
        <v>506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</row>
    <row r="44" spans="1:14" ht="23.4">
      <c r="A44" s="198" t="s">
        <v>507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</row>
    <row r="45" spans="1:14" ht="23.4">
      <c r="A45" s="198" t="s">
        <v>508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</row>
    <row r="46" spans="1:14" ht="23.4">
      <c r="A46" s="198" t="s">
        <v>509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</row>
    <row r="47" spans="1:14" ht="23.4">
      <c r="A47" s="198" t="s">
        <v>510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4" ht="23.4">
      <c r="A48" s="198" t="s">
        <v>511</v>
      </c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49" spans="1:14" ht="23.4">
      <c r="A49" s="198" t="s">
        <v>512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</row>
    <row r="50" spans="1:14" ht="23.4">
      <c r="A50" s="198" t="s">
        <v>513</v>
      </c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</row>
  </sheetData>
  <sheetProtection algorithmName="SHA-512" hashValue="vUYMc/7sL1VdaIjw3wT9R/NDJi9FS7D7CucPdMK9L0sMjIX1cB5Tr2GiS0HSkwNZLuh57WnWHR6i1zl6G/Vg3Q==" saltValue="FwVko0Dx9eRR19yY+0aOqQ==" spinCount="100000" sheet="1" selectLockedCells="1"/>
  <mergeCells count="34">
    <mergeCell ref="E32:J32"/>
    <mergeCell ref="A38:N38"/>
    <mergeCell ref="A39:N39"/>
    <mergeCell ref="A40:N40"/>
    <mergeCell ref="A41:N41"/>
    <mergeCell ref="A42:N42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B5:N5"/>
    <mergeCell ref="B6:N6"/>
    <mergeCell ref="C8:D8"/>
    <mergeCell ref="L2:M2"/>
    <mergeCell ref="B4:N4"/>
    <mergeCell ref="E27:J27"/>
    <mergeCell ref="E30:J30"/>
    <mergeCell ref="E31:J31"/>
    <mergeCell ref="M13:N14"/>
    <mergeCell ref="M15:N16"/>
    <mergeCell ref="C7:H7"/>
    <mergeCell ref="H10:L10"/>
    <mergeCell ref="H11:L11"/>
    <mergeCell ref="E10:F10"/>
    <mergeCell ref="F9:L9"/>
    <mergeCell ref="C9:E9"/>
  </mergeCells>
  <pageMargins left="0.5937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tabSelected="1" view="pageLayout" zoomScaleNormal="96" workbookViewId="0">
      <selection activeCell="D5" sqref="D5:D16"/>
    </sheetView>
  </sheetViews>
  <sheetFormatPr defaultColWidth="9" defaultRowHeight="24.6"/>
  <cols>
    <col min="1" max="1" width="7" style="12" customWidth="1"/>
    <col min="2" max="2" width="11" style="12" customWidth="1"/>
    <col min="3" max="3" width="9.6640625" style="12" customWidth="1"/>
    <col min="4" max="4" width="36.109375" style="12" customWidth="1"/>
    <col min="5" max="5" width="21.33203125" style="12" customWidth="1"/>
    <col min="6" max="16384" width="9" style="12"/>
  </cols>
  <sheetData>
    <row r="1" spans="1:5" ht="25.2" thickBot="1">
      <c r="A1" s="11"/>
      <c r="B1" s="11"/>
      <c r="C1" s="11"/>
      <c r="D1" s="11"/>
      <c r="E1" s="11"/>
    </row>
    <row r="2" spans="1:5" ht="25.2" thickBot="1">
      <c r="A2" s="305" t="s">
        <v>159</v>
      </c>
      <c r="B2" s="306"/>
      <c r="C2" s="306"/>
      <c r="D2" s="306"/>
      <c r="E2" s="307"/>
    </row>
    <row r="3" spans="1:5" ht="12" customHeight="1" thickBot="1">
      <c r="A3" s="16"/>
      <c r="B3" s="17"/>
      <c r="C3" s="17"/>
      <c r="D3" s="17"/>
      <c r="E3" s="18"/>
    </row>
    <row r="4" spans="1:5">
      <c r="A4" s="36" t="s">
        <v>1</v>
      </c>
      <c r="B4" s="37" t="s">
        <v>2</v>
      </c>
      <c r="C4" s="38" t="s">
        <v>3</v>
      </c>
      <c r="D4" s="39" t="s">
        <v>4</v>
      </c>
      <c r="E4" s="40" t="s">
        <v>0</v>
      </c>
    </row>
    <row r="5" spans="1:5" ht="21" customHeight="1">
      <c r="A5" s="30">
        <f>IF(D5="","",1)</f>
        <v>1</v>
      </c>
      <c r="B5" s="32" t="str">
        <f>IF(ปก!N2="","",ปก!N2&amp; "  " )</f>
        <v xml:space="preserve">ป.6  </v>
      </c>
      <c r="C5" s="34">
        <f>IF(D5="","",1)</f>
        <v>1</v>
      </c>
      <c r="D5" s="173" t="s">
        <v>534</v>
      </c>
      <c r="E5" s="41"/>
    </row>
    <row r="6" spans="1:5" ht="21" customHeight="1">
      <c r="A6" s="30">
        <f>IF(D6="","",IF(A5="","",A5+1))</f>
        <v>2</v>
      </c>
      <c r="B6" s="32" t="str">
        <f>IF(D6="","",IF(A6="","",ปก!$N$2&amp; "  "))</f>
        <v xml:space="preserve">ป.6  </v>
      </c>
      <c r="C6" s="34">
        <f>IF(D6="","",IF(A5="","",A5+1))</f>
        <v>2</v>
      </c>
      <c r="D6" s="173" t="s">
        <v>535</v>
      </c>
      <c r="E6" s="41"/>
    </row>
    <row r="7" spans="1:5" ht="21" customHeight="1">
      <c r="A7" s="30">
        <f t="shared" ref="A7:A29" si="0">IF(D7="","",IF(A6="","",A6+1))</f>
        <v>3</v>
      </c>
      <c r="B7" s="32" t="str">
        <f>IF(D7="","",IF(A7="","",ปก!$N$2&amp; "  "))</f>
        <v xml:space="preserve">ป.6  </v>
      </c>
      <c r="C7" s="34">
        <f t="shared" ref="C7:C29" si="1">IF(D7="","",IF(A6="","",A6+1))</f>
        <v>3</v>
      </c>
      <c r="D7" s="173" t="s">
        <v>536</v>
      </c>
      <c r="E7" s="41"/>
    </row>
    <row r="8" spans="1:5" ht="21" customHeight="1">
      <c r="A8" s="30">
        <f t="shared" si="0"/>
        <v>4</v>
      </c>
      <c r="B8" s="32" t="str">
        <f>IF(D8="","",IF(A8="","",ปก!$N$2&amp; "  "))</f>
        <v xml:space="preserve">ป.6  </v>
      </c>
      <c r="C8" s="34">
        <f t="shared" si="1"/>
        <v>4</v>
      </c>
      <c r="D8" s="174" t="s">
        <v>537</v>
      </c>
      <c r="E8" s="41"/>
    </row>
    <row r="9" spans="1:5" ht="21" customHeight="1">
      <c r="A9" s="30">
        <f t="shared" si="0"/>
        <v>5</v>
      </c>
      <c r="B9" s="32" t="str">
        <f>IF(D9="","",IF(A9="","",ปก!$N$2&amp; "  "))</f>
        <v xml:space="preserve">ป.6  </v>
      </c>
      <c r="C9" s="34">
        <f t="shared" si="1"/>
        <v>5</v>
      </c>
      <c r="D9" s="173" t="s">
        <v>538</v>
      </c>
      <c r="E9" s="41"/>
    </row>
    <row r="10" spans="1:5" ht="21" customHeight="1">
      <c r="A10" s="30">
        <f t="shared" si="0"/>
        <v>6</v>
      </c>
      <c r="B10" s="32" t="str">
        <f>IF(D10="","",IF(A10="","",ปก!$N$2&amp; "  "))</f>
        <v xml:space="preserve">ป.6  </v>
      </c>
      <c r="C10" s="34">
        <f t="shared" si="1"/>
        <v>6</v>
      </c>
      <c r="D10" s="173" t="s">
        <v>539</v>
      </c>
      <c r="E10" s="41"/>
    </row>
    <row r="11" spans="1:5" ht="21" customHeight="1">
      <c r="A11" s="30">
        <f t="shared" si="0"/>
        <v>7</v>
      </c>
      <c r="B11" s="32" t="str">
        <f>IF(D11="","",IF(A11="","",ปก!$N$2&amp; "  "))</f>
        <v xml:space="preserve">ป.6  </v>
      </c>
      <c r="C11" s="34">
        <f t="shared" si="1"/>
        <v>7</v>
      </c>
      <c r="D11" s="173" t="s">
        <v>540</v>
      </c>
      <c r="E11" s="41"/>
    </row>
    <row r="12" spans="1:5" ht="21" customHeight="1">
      <c r="A12" s="30">
        <f t="shared" si="0"/>
        <v>8</v>
      </c>
      <c r="B12" s="32" t="str">
        <f>IF(D12="","",IF(A12="","",ปก!$N$2&amp; "  "))</f>
        <v xml:space="preserve">ป.6  </v>
      </c>
      <c r="C12" s="34">
        <f t="shared" si="1"/>
        <v>8</v>
      </c>
      <c r="D12" s="173" t="s">
        <v>541</v>
      </c>
      <c r="E12" s="41"/>
    </row>
    <row r="13" spans="1:5" ht="21" customHeight="1">
      <c r="A13" s="30">
        <f t="shared" si="0"/>
        <v>9</v>
      </c>
      <c r="B13" s="32" t="str">
        <f>IF(D13="","",IF(A13="","",ปก!$N$2&amp; "  "))</f>
        <v xml:space="preserve">ป.6  </v>
      </c>
      <c r="C13" s="34">
        <f t="shared" si="1"/>
        <v>9</v>
      </c>
      <c r="D13" s="173" t="s">
        <v>542</v>
      </c>
      <c r="E13" s="41"/>
    </row>
    <row r="14" spans="1:5" ht="21" customHeight="1">
      <c r="A14" s="30">
        <f t="shared" si="0"/>
        <v>10</v>
      </c>
      <c r="B14" s="32" t="str">
        <f>IF(D14="","",IF(A14="","",ปก!$N$2&amp; "  "))</f>
        <v xml:space="preserve">ป.6  </v>
      </c>
      <c r="C14" s="34">
        <f t="shared" si="1"/>
        <v>10</v>
      </c>
      <c r="D14" s="173" t="s">
        <v>543</v>
      </c>
      <c r="E14" s="41"/>
    </row>
    <row r="15" spans="1:5" ht="21" customHeight="1">
      <c r="A15" s="30">
        <f t="shared" si="0"/>
        <v>11</v>
      </c>
      <c r="B15" s="32" t="str">
        <f>IF(D15="","",IF(A15="","",ปก!$N$2&amp; "  "))</f>
        <v xml:space="preserve">ป.6  </v>
      </c>
      <c r="C15" s="34">
        <f t="shared" si="1"/>
        <v>11</v>
      </c>
      <c r="D15" s="173" t="s">
        <v>544</v>
      </c>
      <c r="E15" s="41"/>
    </row>
    <row r="16" spans="1:5" ht="21" customHeight="1">
      <c r="A16" s="30">
        <f t="shared" si="0"/>
        <v>12</v>
      </c>
      <c r="B16" s="32" t="str">
        <f>IF(D16="","",IF(A16="","",ปก!$N$2&amp; "  "))</f>
        <v xml:space="preserve">ป.6  </v>
      </c>
      <c r="C16" s="34">
        <f t="shared" si="1"/>
        <v>12</v>
      </c>
      <c r="D16" s="173" t="s">
        <v>545</v>
      </c>
      <c r="E16" s="41"/>
    </row>
    <row r="17" spans="1:5" ht="21" customHeight="1">
      <c r="A17" s="30" t="str">
        <f t="shared" si="0"/>
        <v/>
      </c>
      <c r="B17" s="32" t="str">
        <f>IF(D17="","",IF(A17="","",ปก!$N$2&amp; "  "))</f>
        <v/>
      </c>
      <c r="C17" s="34" t="str">
        <f t="shared" si="1"/>
        <v/>
      </c>
      <c r="D17" s="173"/>
      <c r="E17" s="41"/>
    </row>
    <row r="18" spans="1:5" ht="21" customHeight="1">
      <c r="A18" s="30" t="str">
        <f t="shared" si="0"/>
        <v/>
      </c>
      <c r="B18" s="32" t="str">
        <f>IF(D18="","",IF(A18="","",ปก!$N$2&amp; "  "))</f>
        <v/>
      </c>
      <c r="C18" s="34" t="str">
        <f t="shared" si="1"/>
        <v/>
      </c>
      <c r="D18" s="173"/>
      <c r="E18" s="41"/>
    </row>
    <row r="19" spans="1:5" ht="21" customHeight="1">
      <c r="A19" s="30" t="str">
        <f t="shared" si="0"/>
        <v/>
      </c>
      <c r="B19" s="32" t="str">
        <f>IF(D19="","",IF(A19="","",ปก!$N$2&amp; "  "))</f>
        <v/>
      </c>
      <c r="C19" s="34" t="str">
        <f t="shared" si="1"/>
        <v/>
      </c>
      <c r="D19" s="173"/>
      <c r="E19" s="41"/>
    </row>
    <row r="20" spans="1:5" ht="21" customHeight="1">
      <c r="A20" s="30" t="str">
        <f t="shared" si="0"/>
        <v/>
      </c>
      <c r="B20" s="32" t="str">
        <f>IF(D20="","",IF(A20="","",ปก!$N$2&amp; "  "))</f>
        <v/>
      </c>
      <c r="C20" s="34" t="str">
        <f t="shared" si="1"/>
        <v/>
      </c>
      <c r="D20" s="173"/>
      <c r="E20" s="41"/>
    </row>
    <row r="21" spans="1:5" ht="21" customHeight="1">
      <c r="A21" s="30" t="str">
        <f t="shared" si="0"/>
        <v/>
      </c>
      <c r="B21" s="32" t="str">
        <f>IF(D21="","",IF(A21="","",ปก!$N$2&amp; "  "))</f>
        <v/>
      </c>
      <c r="C21" s="34" t="str">
        <f t="shared" si="1"/>
        <v/>
      </c>
      <c r="D21" s="1"/>
      <c r="E21" s="41"/>
    </row>
    <row r="22" spans="1:5" ht="21" customHeight="1">
      <c r="A22" s="30" t="str">
        <f t="shared" si="0"/>
        <v/>
      </c>
      <c r="B22" s="32" t="str">
        <f>IF(D22="","",IF(A22="","",ปก!$N$2&amp; "  "))</f>
        <v/>
      </c>
      <c r="C22" s="34" t="str">
        <f t="shared" si="1"/>
        <v/>
      </c>
      <c r="D22" s="2"/>
      <c r="E22" s="41"/>
    </row>
    <row r="23" spans="1:5" ht="21" customHeight="1">
      <c r="A23" s="30" t="str">
        <f t="shared" si="0"/>
        <v/>
      </c>
      <c r="B23" s="32" t="str">
        <f>IF(D23="","",IF(A23="","",ปก!$N$2&amp; "  "))</f>
        <v/>
      </c>
      <c r="C23" s="34" t="str">
        <f t="shared" si="1"/>
        <v/>
      </c>
      <c r="D23" s="1"/>
      <c r="E23" s="41"/>
    </row>
    <row r="24" spans="1:5" ht="21" customHeight="1">
      <c r="A24" s="30" t="str">
        <f t="shared" si="0"/>
        <v/>
      </c>
      <c r="B24" s="32" t="str">
        <f>IF(D24="","",IF(A24="","",ปก!$N$2&amp; "  "))</f>
        <v/>
      </c>
      <c r="C24" s="34" t="str">
        <f t="shared" si="1"/>
        <v/>
      </c>
      <c r="D24" s="1"/>
      <c r="E24" s="41"/>
    </row>
    <row r="25" spans="1:5" ht="21" customHeight="1">
      <c r="A25" s="30" t="str">
        <f t="shared" si="0"/>
        <v/>
      </c>
      <c r="B25" s="32" t="str">
        <f>IF(D25="","",IF(A25="","",ปก!$N$2&amp; "  "))</f>
        <v/>
      </c>
      <c r="C25" s="34" t="str">
        <f t="shared" si="1"/>
        <v/>
      </c>
      <c r="D25" s="1"/>
      <c r="E25" s="41"/>
    </row>
    <row r="26" spans="1:5" ht="21" customHeight="1">
      <c r="A26" s="30" t="str">
        <f t="shared" si="0"/>
        <v/>
      </c>
      <c r="B26" s="32" t="str">
        <f>IF(D26="","",IF(A26="","",ปก!$N$2&amp; "  "))</f>
        <v/>
      </c>
      <c r="C26" s="34" t="str">
        <f>IF(D26="","",IF(A25="","",A25+1))</f>
        <v/>
      </c>
      <c r="D26" s="1"/>
      <c r="E26" s="41"/>
    </row>
    <row r="27" spans="1:5" ht="21" customHeight="1">
      <c r="A27" s="30" t="str">
        <f t="shared" si="0"/>
        <v/>
      </c>
      <c r="B27" s="32" t="str">
        <f>IF(D27="","",IF(A27="","",ปก!$N$2&amp; "  "))</f>
        <v/>
      </c>
      <c r="C27" s="34" t="str">
        <f t="shared" si="1"/>
        <v/>
      </c>
      <c r="D27" s="3"/>
      <c r="E27" s="41"/>
    </row>
    <row r="28" spans="1:5" ht="21" customHeight="1">
      <c r="A28" s="30" t="str">
        <f t="shared" si="0"/>
        <v/>
      </c>
      <c r="B28" s="32" t="str">
        <f>IF(D28="","",IF(A28="","",ปก!$N$2&amp; "  "))</f>
        <v/>
      </c>
      <c r="C28" s="34" t="str">
        <f t="shared" si="1"/>
        <v/>
      </c>
      <c r="D28" s="3"/>
      <c r="E28" s="41"/>
    </row>
    <row r="29" spans="1:5" ht="21" customHeight="1" thickBot="1">
      <c r="A29" s="31" t="str">
        <f t="shared" si="0"/>
        <v/>
      </c>
      <c r="B29" s="33" t="str">
        <f>IF(D29="","",IF(A29="","",ปก!$N$2&amp; "  "))</f>
        <v/>
      </c>
      <c r="C29" s="35" t="str">
        <f t="shared" si="1"/>
        <v/>
      </c>
      <c r="D29" s="19"/>
      <c r="E29" s="42"/>
    </row>
    <row r="30" spans="1:5" ht="25.2" thickBot="1"/>
    <row r="31" spans="1:5">
      <c r="A31" s="20"/>
      <c r="B31" s="21"/>
      <c r="C31" s="22" t="s">
        <v>23</v>
      </c>
      <c r="D31" s="23"/>
      <c r="E31" s="24" t="s">
        <v>163</v>
      </c>
    </row>
    <row r="32" spans="1:5">
      <c r="A32" s="25"/>
      <c r="D32" s="71" t="str">
        <f>IF(ปก!H10="","","( " &amp; ปก!H10 &amp; " )")</f>
        <v>( นางวรวรรณ์ ศรีเพชร )</v>
      </c>
      <c r="E32" s="26"/>
    </row>
    <row r="33" spans="1:5" ht="12" customHeight="1">
      <c r="A33" s="25"/>
      <c r="E33" s="26"/>
    </row>
    <row r="34" spans="1:5">
      <c r="A34" s="25"/>
      <c r="C34" s="14" t="s">
        <v>23</v>
      </c>
      <c r="D34" s="13"/>
      <c r="E34" s="26" t="s">
        <v>163</v>
      </c>
    </row>
    <row r="35" spans="1:5" ht="25.2" thickBot="1">
      <c r="A35" s="27"/>
      <c r="B35" s="28"/>
      <c r="C35" s="28"/>
      <c r="D35" s="15" t="str">
        <f>IF(ปก!H11="","","( " &amp; ปก!H11 &amp; " )")</f>
        <v/>
      </c>
      <c r="E35" s="29"/>
    </row>
  </sheetData>
  <sheetProtection algorithmName="SHA-512" hashValue="4tVwYr13+E2lEv9U9pEIITjQaolyC/nzgxKd+OOAEJqzqcGXIUJNgRNkDfivUNln2jkeeMlV/1qR0exmVMeQmg==" saltValue="bhHJclDGLGGBWSJdblaOM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8"/>
  <sheetViews>
    <sheetView view="pageLayout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8" width="3.33203125" style="239" customWidth="1"/>
    <col min="9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33" t="s">
        <v>468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7" t="str">
        <f>IF(ปก!E8="","",(ปก!I8))</f>
        <v/>
      </c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29" t="s">
        <v>164</v>
      </c>
      <c r="AA1" s="329"/>
      <c r="AB1" s="329"/>
      <c r="AC1" s="329"/>
      <c r="AD1" s="330">
        <v>1</v>
      </c>
      <c r="AE1" s="330"/>
    </row>
    <row r="2" spans="1:31" ht="21.6" thickBot="1">
      <c r="A2" s="332" t="s">
        <v>22</v>
      </c>
      <c r="B2" s="332"/>
      <c r="C2" s="332"/>
      <c r="D2" s="334" t="str">
        <f>ปก!H10</f>
        <v>นางวรวรรณ์ ศรีเพชร</v>
      </c>
      <c r="E2" s="334"/>
      <c r="F2" s="334"/>
      <c r="G2" s="334"/>
      <c r="H2" s="334"/>
      <c r="I2" s="334"/>
      <c r="J2" s="334"/>
      <c r="K2" s="334"/>
      <c r="L2" s="334"/>
      <c r="M2" s="334">
        <f>ปก!H11</f>
        <v>0</v>
      </c>
      <c r="N2" s="334"/>
      <c r="O2" s="334"/>
      <c r="P2" s="334"/>
      <c r="Q2" s="334"/>
      <c r="R2" s="334"/>
      <c r="S2" s="334"/>
      <c r="T2" s="334"/>
      <c r="U2" s="334" t="str">
        <f>ปก!F9</f>
        <v>ชั้นประถมศึกษาปีที่ 6</v>
      </c>
      <c r="V2" s="334"/>
      <c r="W2" s="334"/>
      <c r="X2" s="334"/>
      <c r="Y2" s="334"/>
      <c r="Z2" s="334"/>
      <c r="AA2" s="334"/>
      <c r="AB2" s="334"/>
      <c r="AC2" s="334"/>
      <c r="AD2" s="334"/>
      <c r="AE2" s="334"/>
    </row>
    <row r="3" spans="1:31" ht="21.6" thickBot="1">
      <c r="A3" s="338" t="s">
        <v>1</v>
      </c>
      <c r="B3" s="325" t="s">
        <v>438</v>
      </c>
      <c r="C3" s="326"/>
      <c r="D3" s="326"/>
      <c r="E3" s="326"/>
      <c r="F3" s="326"/>
      <c r="G3" s="326"/>
      <c r="H3" s="326"/>
      <c r="I3" s="327"/>
      <c r="J3" s="322" t="s">
        <v>450</v>
      </c>
      <c r="K3" s="323"/>
      <c r="L3" s="323"/>
      <c r="M3" s="323"/>
      <c r="N3" s="323"/>
      <c r="O3" s="323"/>
      <c r="P3" s="322" t="s">
        <v>462</v>
      </c>
      <c r="Q3" s="323"/>
      <c r="R3" s="323"/>
      <c r="S3" s="323"/>
      <c r="T3" s="324"/>
      <c r="U3" s="325" t="s">
        <v>463</v>
      </c>
      <c r="V3" s="326"/>
      <c r="W3" s="326"/>
      <c r="X3" s="326"/>
      <c r="Y3" s="326"/>
      <c r="Z3" s="326"/>
      <c r="AA3" s="326"/>
      <c r="AB3" s="326"/>
      <c r="AC3" s="326"/>
      <c r="AD3" s="327"/>
      <c r="AE3" s="199"/>
    </row>
    <row r="4" spans="1:31" ht="144" customHeight="1" thickBot="1">
      <c r="A4" s="339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40"/>
      <c r="B5" s="240">
        <v>3</v>
      </c>
      <c r="C5" s="241">
        <v>3</v>
      </c>
      <c r="D5" s="328">
        <v>3</v>
      </c>
      <c r="E5" s="328"/>
      <c r="F5" s="328">
        <v>3</v>
      </c>
      <c r="G5" s="328"/>
      <c r="H5" s="215">
        <v>-2</v>
      </c>
      <c r="I5" s="216">
        <v>10</v>
      </c>
      <c r="J5" s="335">
        <v>3</v>
      </c>
      <c r="K5" s="328"/>
      <c r="L5" s="328">
        <v>3</v>
      </c>
      <c r="M5" s="328"/>
      <c r="N5" s="215" t="s">
        <v>464</v>
      </c>
      <c r="O5" s="216" t="s">
        <v>466</v>
      </c>
      <c r="P5" s="336" t="s">
        <v>467</v>
      </c>
      <c r="Q5" s="331"/>
      <c r="R5" s="331"/>
      <c r="S5" s="217" t="s">
        <v>465</v>
      </c>
      <c r="T5" s="218" t="s">
        <v>466</v>
      </c>
      <c r="U5" s="336" t="s">
        <v>467</v>
      </c>
      <c r="V5" s="331"/>
      <c r="W5" s="331" t="s">
        <v>467</v>
      </c>
      <c r="X5" s="331"/>
      <c r="Y5" s="331"/>
      <c r="Z5" s="331"/>
      <c r="AA5" s="331"/>
      <c r="AB5" s="331"/>
      <c r="AC5" s="217" t="s">
        <v>464</v>
      </c>
      <c r="AD5" s="216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18">
        <v>3</v>
      </c>
      <c r="E6" s="318"/>
      <c r="F6" s="318">
        <v>3</v>
      </c>
      <c r="G6" s="319"/>
      <c r="H6" s="220">
        <f>IF($A6="","",$H5)</f>
        <v>-2</v>
      </c>
      <c r="I6" s="221">
        <f>IF($A6="","",(SUM(B6,C6,D6,F6)-2))</f>
        <v>10</v>
      </c>
      <c r="J6" s="320">
        <v>3</v>
      </c>
      <c r="K6" s="318"/>
      <c r="L6" s="318">
        <v>3</v>
      </c>
      <c r="M6" s="318"/>
      <c r="N6" s="222" t="str">
        <f>IF($A6="","",$N5)</f>
        <v>+4</v>
      </c>
      <c r="O6" s="221">
        <f>IF($A6="","",(SUM(J6,L6)+4))</f>
        <v>10</v>
      </c>
      <c r="P6" s="321">
        <v>3</v>
      </c>
      <c r="Q6" s="312"/>
      <c r="R6" s="312"/>
      <c r="S6" s="223" t="str">
        <f>IF($A6="","",$S5)</f>
        <v>+7</v>
      </c>
      <c r="T6" s="224">
        <f>IF($A6="","",(P6+7))</f>
        <v>10</v>
      </c>
      <c r="U6" s="314">
        <v>3</v>
      </c>
      <c r="V6" s="312"/>
      <c r="W6" s="312">
        <v>3</v>
      </c>
      <c r="X6" s="312"/>
      <c r="Y6" s="312"/>
      <c r="Z6" s="312"/>
      <c r="AA6" s="312"/>
      <c r="AB6" s="312"/>
      <c r="AC6" s="225" t="str">
        <f>IF($A6="","",$AC5)</f>
        <v>+4</v>
      </c>
      <c r="AD6" s="221">
        <f>IF($A6="","",(SUM(U6,W6)+4))</f>
        <v>10</v>
      </c>
      <c r="AE6" s="226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08">
        <v>3</v>
      </c>
      <c r="E7" s="308"/>
      <c r="F7" s="308">
        <v>3</v>
      </c>
      <c r="G7" s="316"/>
      <c r="H7" s="228">
        <f t="shared" ref="H7" si="0">IF($A7="","",$H6)</f>
        <v>-2</v>
      </c>
      <c r="I7" s="229">
        <f t="shared" ref="I7:I28" si="1">IF($A7="","",(SUM(B7,C7,D7,F7)-2))</f>
        <v>10</v>
      </c>
      <c r="J7" s="315">
        <v>3</v>
      </c>
      <c r="K7" s="308"/>
      <c r="L7" s="308">
        <v>3</v>
      </c>
      <c r="M7" s="308"/>
      <c r="N7" s="222" t="str">
        <f t="shared" ref="N7:N28" si="2">IF($A7="","",$N6)</f>
        <v>+4</v>
      </c>
      <c r="O7" s="229">
        <f t="shared" ref="O7:O28" si="3">IF($A7="","",(SUM(J7,L7)+4))</f>
        <v>10</v>
      </c>
      <c r="P7" s="315">
        <v>3</v>
      </c>
      <c r="Q7" s="308"/>
      <c r="R7" s="308"/>
      <c r="S7" s="223" t="str">
        <f t="shared" ref="S7:S28" si="4">IF($A7="","",$S6)</f>
        <v>+7</v>
      </c>
      <c r="T7" s="224">
        <f t="shared" ref="T7:T28" si="5">IF($A7="","",(P7+7))</f>
        <v>10</v>
      </c>
      <c r="U7" s="310">
        <v>3</v>
      </c>
      <c r="V7" s="308"/>
      <c r="W7" s="308">
        <v>3</v>
      </c>
      <c r="X7" s="308"/>
      <c r="Y7" s="308"/>
      <c r="Z7" s="308"/>
      <c r="AA7" s="308"/>
      <c r="AB7" s="308"/>
      <c r="AC7" s="225" t="str">
        <f t="shared" ref="AC7:AC28" si="6">IF($A7="","",$AC6)</f>
        <v>+4</v>
      </c>
      <c r="AD7" s="229">
        <f t="shared" ref="AD7:AD28" si="7">IF($A7="","",(SUM(U7,W7)+4))</f>
        <v>10</v>
      </c>
      <c r="AE7" s="226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08">
        <v>3</v>
      </c>
      <c r="E8" s="308"/>
      <c r="F8" s="308">
        <v>3</v>
      </c>
      <c r="G8" s="316"/>
      <c r="H8" s="228">
        <f t="shared" ref="H8:H28" si="8">IF($A8="","",$H7)</f>
        <v>-2</v>
      </c>
      <c r="I8" s="229">
        <f t="shared" si="1"/>
        <v>10</v>
      </c>
      <c r="J8" s="315">
        <v>3</v>
      </c>
      <c r="K8" s="308"/>
      <c r="L8" s="308">
        <v>3</v>
      </c>
      <c r="M8" s="308"/>
      <c r="N8" s="222" t="str">
        <f t="shared" si="2"/>
        <v>+4</v>
      </c>
      <c r="O8" s="229">
        <f t="shared" si="3"/>
        <v>10</v>
      </c>
      <c r="P8" s="315">
        <v>3</v>
      </c>
      <c r="Q8" s="308"/>
      <c r="R8" s="308"/>
      <c r="S8" s="223" t="str">
        <f t="shared" si="4"/>
        <v>+7</v>
      </c>
      <c r="T8" s="224">
        <f t="shared" si="5"/>
        <v>10</v>
      </c>
      <c r="U8" s="310">
        <v>3</v>
      </c>
      <c r="V8" s="308"/>
      <c r="W8" s="308">
        <v>3</v>
      </c>
      <c r="X8" s="308"/>
      <c r="Y8" s="308"/>
      <c r="Z8" s="308"/>
      <c r="AA8" s="308"/>
      <c r="AB8" s="308"/>
      <c r="AC8" s="225" t="str">
        <f t="shared" si="6"/>
        <v>+4</v>
      </c>
      <c r="AD8" s="229">
        <f t="shared" si="7"/>
        <v>10</v>
      </c>
      <c r="AE8" s="226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08">
        <v>3</v>
      </c>
      <c r="E9" s="308"/>
      <c r="F9" s="308">
        <v>3</v>
      </c>
      <c r="G9" s="316"/>
      <c r="H9" s="228">
        <f t="shared" si="8"/>
        <v>-2</v>
      </c>
      <c r="I9" s="229">
        <f t="shared" si="1"/>
        <v>10</v>
      </c>
      <c r="J9" s="315">
        <v>3</v>
      </c>
      <c r="K9" s="308"/>
      <c r="L9" s="308">
        <v>3</v>
      </c>
      <c r="M9" s="308"/>
      <c r="N9" s="222" t="str">
        <f t="shared" si="2"/>
        <v>+4</v>
      </c>
      <c r="O9" s="229">
        <f t="shared" si="3"/>
        <v>10</v>
      </c>
      <c r="P9" s="315">
        <v>3</v>
      </c>
      <c r="Q9" s="308"/>
      <c r="R9" s="308"/>
      <c r="S9" s="223" t="str">
        <f t="shared" si="4"/>
        <v>+7</v>
      </c>
      <c r="T9" s="224">
        <f t="shared" si="5"/>
        <v>10</v>
      </c>
      <c r="U9" s="310">
        <v>3</v>
      </c>
      <c r="V9" s="308"/>
      <c r="W9" s="308">
        <v>3</v>
      </c>
      <c r="X9" s="308"/>
      <c r="Y9" s="308"/>
      <c r="Z9" s="308"/>
      <c r="AA9" s="308"/>
      <c r="AB9" s="308"/>
      <c r="AC9" s="225" t="str">
        <f t="shared" si="6"/>
        <v>+4</v>
      </c>
      <c r="AD9" s="229">
        <f t="shared" si="7"/>
        <v>10</v>
      </c>
      <c r="AE9" s="226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08">
        <v>3</v>
      </c>
      <c r="E10" s="308"/>
      <c r="F10" s="308">
        <v>3</v>
      </c>
      <c r="G10" s="316"/>
      <c r="H10" s="228">
        <f t="shared" si="8"/>
        <v>-2</v>
      </c>
      <c r="I10" s="229">
        <f t="shared" si="1"/>
        <v>10</v>
      </c>
      <c r="J10" s="315">
        <v>3</v>
      </c>
      <c r="K10" s="308"/>
      <c r="L10" s="308">
        <v>3</v>
      </c>
      <c r="M10" s="308"/>
      <c r="N10" s="222" t="str">
        <f t="shared" si="2"/>
        <v>+4</v>
      </c>
      <c r="O10" s="229">
        <f t="shared" si="3"/>
        <v>10</v>
      </c>
      <c r="P10" s="315">
        <v>3</v>
      </c>
      <c r="Q10" s="308"/>
      <c r="R10" s="308"/>
      <c r="S10" s="223" t="str">
        <f t="shared" si="4"/>
        <v>+7</v>
      </c>
      <c r="T10" s="224">
        <f t="shared" si="5"/>
        <v>10</v>
      </c>
      <c r="U10" s="310">
        <v>3</v>
      </c>
      <c r="V10" s="308"/>
      <c r="W10" s="308">
        <v>3</v>
      </c>
      <c r="X10" s="308"/>
      <c r="Y10" s="308"/>
      <c r="Z10" s="308"/>
      <c r="AA10" s="308"/>
      <c r="AB10" s="308"/>
      <c r="AC10" s="225" t="str">
        <f t="shared" si="6"/>
        <v>+4</v>
      </c>
      <c r="AD10" s="229">
        <f t="shared" si="7"/>
        <v>10</v>
      </c>
      <c r="AE10" s="226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08"/>
      <c r="E11" s="308"/>
      <c r="F11" s="308"/>
      <c r="G11" s="316"/>
      <c r="H11" s="228">
        <f t="shared" si="8"/>
        <v>-2</v>
      </c>
      <c r="I11" s="229">
        <f t="shared" si="1"/>
        <v>-2</v>
      </c>
      <c r="J11" s="315"/>
      <c r="K11" s="308"/>
      <c r="L11" s="308"/>
      <c r="M11" s="308"/>
      <c r="N11" s="222" t="str">
        <f t="shared" si="2"/>
        <v>+4</v>
      </c>
      <c r="O11" s="229">
        <f t="shared" si="3"/>
        <v>4</v>
      </c>
      <c r="P11" s="315"/>
      <c r="Q11" s="308"/>
      <c r="R11" s="308"/>
      <c r="S11" s="223" t="str">
        <f t="shared" si="4"/>
        <v>+7</v>
      </c>
      <c r="T11" s="224">
        <f t="shared" si="5"/>
        <v>7</v>
      </c>
      <c r="U11" s="310"/>
      <c r="V11" s="308"/>
      <c r="W11" s="308"/>
      <c r="X11" s="308"/>
      <c r="Y11" s="308"/>
      <c r="Z11" s="308"/>
      <c r="AA11" s="308"/>
      <c r="AB11" s="308"/>
      <c r="AC11" s="225" t="str">
        <f t="shared" si="6"/>
        <v>+4</v>
      </c>
      <c r="AD11" s="229">
        <f t="shared" si="7"/>
        <v>4</v>
      </c>
      <c r="AE11" s="226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08"/>
      <c r="E12" s="308"/>
      <c r="F12" s="308"/>
      <c r="G12" s="316"/>
      <c r="H12" s="228">
        <f t="shared" si="8"/>
        <v>-2</v>
      </c>
      <c r="I12" s="229">
        <f t="shared" si="1"/>
        <v>-2</v>
      </c>
      <c r="J12" s="315"/>
      <c r="K12" s="308"/>
      <c r="L12" s="308"/>
      <c r="M12" s="308"/>
      <c r="N12" s="222" t="str">
        <f t="shared" si="2"/>
        <v>+4</v>
      </c>
      <c r="O12" s="229">
        <f t="shared" si="3"/>
        <v>4</v>
      </c>
      <c r="P12" s="315"/>
      <c r="Q12" s="308"/>
      <c r="R12" s="308"/>
      <c r="S12" s="223" t="str">
        <f t="shared" si="4"/>
        <v>+7</v>
      </c>
      <c r="T12" s="224">
        <f t="shared" si="5"/>
        <v>7</v>
      </c>
      <c r="U12" s="310"/>
      <c r="V12" s="308"/>
      <c r="W12" s="308"/>
      <c r="X12" s="308"/>
      <c r="Y12" s="308"/>
      <c r="Z12" s="308"/>
      <c r="AA12" s="308"/>
      <c r="AB12" s="308"/>
      <c r="AC12" s="225" t="str">
        <f t="shared" si="6"/>
        <v>+4</v>
      </c>
      <c r="AD12" s="229">
        <f t="shared" si="7"/>
        <v>4</v>
      </c>
      <c r="AE12" s="226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08"/>
      <c r="E13" s="308"/>
      <c r="F13" s="308"/>
      <c r="G13" s="316"/>
      <c r="H13" s="228">
        <f t="shared" si="8"/>
        <v>-2</v>
      </c>
      <c r="I13" s="229">
        <f t="shared" si="1"/>
        <v>-2</v>
      </c>
      <c r="J13" s="315"/>
      <c r="K13" s="308"/>
      <c r="L13" s="308"/>
      <c r="M13" s="308"/>
      <c r="N13" s="222" t="str">
        <f t="shared" si="2"/>
        <v>+4</v>
      </c>
      <c r="O13" s="229">
        <f t="shared" si="3"/>
        <v>4</v>
      </c>
      <c r="P13" s="315"/>
      <c r="Q13" s="308"/>
      <c r="R13" s="308"/>
      <c r="S13" s="223" t="str">
        <f t="shared" si="4"/>
        <v>+7</v>
      </c>
      <c r="T13" s="224">
        <f t="shared" si="5"/>
        <v>7</v>
      </c>
      <c r="U13" s="310"/>
      <c r="V13" s="308"/>
      <c r="W13" s="308"/>
      <c r="X13" s="308"/>
      <c r="Y13" s="308"/>
      <c r="Z13" s="308"/>
      <c r="AA13" s="308"/>
      <c r="AB13" s="308"/>
      <c r="AC13" s="225" t="str">
        <f t="shared" si="6"/>
        <v>+4</v>
      </c>
      <c r="AD13" s="229">
        <f t="shared" si="7"/>
        <v>4</v>
      </c>
      <c r="AE13" s="226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08"/>
      <c r="E14" s="308"/>
      <c r="F14" s="308"/>
      <c r="G14" s="316"/>
      <c r="H14" s="228">
        <f t="shared" si="8"/>
        <v>-2</v>
      </c>
      <c r="I14" s="229">
        <f t="shared" si="1"/>
        <v>-2</v>
      </c>
      <c r="J14" s="315"/>
      <c r="K14" s="308"/>
      <c r="L14" s="308"/>
      <c r="M14" s="308"/>
      <c r="N14" s="222" t="str">
        <f t="shared" si="2"/>
        <v>+4</v>
      </c>
      <c r="O14" s="229">
        <f t="shared" si="3"/>
        <v>4</v>
      </c>
      <c r="P14" s="315"/>
      <c r="Q14" s="308"/>
      <c r="R14" s="308"/>
      <c r="S14" s="223" t="str">
        <f t="shared" si="4"/>
        <v>+7</v>
      </c>
      <c r="T14" s="224">
        <f t="shared" si="5"/>
        <v>7</v>
      </c>
      <c r="U14" s="310"/>
      <c r="V14" s="308"/>
      <c r="W14" s="308"/>
      <c r="X14" s="308"/>
      <c r="Y14" s="308"/>
      <c r="Z14" s="308"/>
      <c r="AA14" s="308"/>
      <c r="AB14" s="308"/>
      <c r="AC14" s="225" t="str">
        <f t="shared" si="6"/>
        <v>+4</v>
      </c>
      <c r="AD14" s="229">
        <f t="shared" si="7"/>
        <v>4</v>
      </c>
      <c r="AE14" s="226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08"/>
      <c r="E15" s="308"/>
      <c r="F15" s="308"/>
      <c r="G15" s="316"/>
      <c r="H15" s="228">
        <f t="shared" si="8"/>
        <v>-2</v>
      </c>
      <c r="I15" s="229">
        <f t="shared" si="1"/>
        <v>-2</v>
      </c>
      <c r="J15" s="315"/>
      <c r="K15" s="308"/>
      <c r="L15" s="308"/>
      <c r="M15" s="308"/>
      <c r="N15" s="222" t="str">
        <f t="shared" si="2"/>
        <v>+4</v>
      </c>
      <c r="O15" s="229">
        <f t="shared" si="3"/>
        <v>4</v>
      </c>
      <c r="P15" s="315"/>
      <c r="Q15" s="308"/>
      <c r="R15" s="308"/>
      <c r="S15" s="223" t="str">
        <f t="shared" si="4"/>
        <v>+7</v>
      </c>
      <c r="T15" s="224">
        <f t="shared" si="5"/>
        <v>7</v>
      </c>
      <c r="U15" s="310"/>
      <c r="V15" s="308"/>
      <c r="W15" s="308"/>
      <c r="X15" s="308"/>
      <c r="Y15" s="308"/>
      <c r="Z15" s="308"/>
      <c r="AA15" s="308"/>
      <c r="AB15" s="308"/>
      <c r="AC15" s="225" t="str">
        <f t="shared" si="6"/>
        <v>+4</v>
      </c>
      <c r="AD15" s="229">
        <f t="shared" si="7"/>
        <v>4</v>
      </c>
      <c r="AE15" s="226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08"/>
      <c r="E16" s="308"/>
      <c r="F16" s="308"/>
      <c r="G16" s="316"/>
      <c r="H16" s="228">
        <f t="shared" si="8"/>
        <v>-2</v>
      </c>
      <c r="I16" s="229">
        <f t="shared" si="1"/>
        <v>-2</v>
      </c>
      <c r="J16" s="315"/>
      <c r="K16" s="308"/>
      <c r="L16" s="308"/>
      <c r="M16" s="308"/>
      <c r="N16" s="222" t="str">
        <f t="shared" si="2"/>
        <v>+4</v>
      </c>
      <c r="O16" s="229">
        <f t="shared" si="3"/>
        <v>4</v>
      </c>
      <c r="P16" s="315"/>
      <c r="Q16" s="308"/>
      <c r="R16" s="308"/>
      <c r="S16" s="223" t="str">
        <f t="shared" si="4"/>
        <v>+7</v>
      </c>
      <c r="T16" s="224">
        <f t="shared" si="5"/>
        <v>7</v>
      </c>
      <c r="U16" s="310"/>
      <c r="V16" s="308"/>
      <c r="W16" s="308"/>
      <c r="X16" s="308"/>
      <c r="Y16" s="308"/>
      <c r="Z16" s="308"/>
      <c r="AA16" s="308"/>
      <c r="AB16" s="308"/>
      <c r="AC16" s="225" t="str">
        <f t="shared" si="6"/>
        <v>+4</v>
      </c>
      <c r="AD16" s="229">
        <f t="shared" si="7"/>
        <v>4</v>
      </c>
      <c r="AE16" s="226"/>
    </row>
    <row r="17" spans="1:31">
      <c r="A17" s="227" t="str">
        <f>IF(รายชื่อสมาชิก!A16="","",รายชื่อสมาชิก!A16&amp; "  " )</f>
        <v xml:space="preserve">12  </v>
      </c>
      <c r="B17" s="95"/>
      <c r="C17" s="97"/>
      <c r="D17" s="308"/>
      <c r="E17" s="308"/>
      <c r="F17" s="308"/>
      <c r="G17" s="316"/>
      <c r="H17" s="228">
        <f t="shared" si="8"/>
        <v>-2</v>
      </c>
      <c r="I17" s="229">
        <f t="shared" si="1"/>
        <v>-2</v>
      </c>
      <c r="J17" s="315"/>
      <c r="K17" s="308"/>
      <c r="L17" s="308"/>
      <c r="M17" s="308"/>
      <c r="N17" s="222" t="str">
        <f t="shared" si="2"/>
        <v>+4</v>
      </c>
      <c r="O17" s="229">
        <f t="shared" si="3"/>
        <v>4</v>
      </c>
      <c r="P17" s="315"/>
      <c r="Q17" s="308"/>
      <c r="R17" s="308"/>
      <c r="S17" s="223" t="str">
        <f t="shared" si="4"/>
        <v>+7</v>
      </c>
      <c r="T17" s="224">
        <f t="shared" si="5"/>
        <v>7</v>
      </c>
      <c r="U17" s="310"/>
      <c r="V17" s="308"/>
      <c r="W17" s="308"/>
      <c r="X17" s="308"/>
      <c r="Y17" s="308"/>
      <c r="Z17" s="308"/>
      <c r="AA17" s="308"/>
      <c r="AB17" s="308"/>
      <c r="AC17" s="225" t="str">
        <f t="shared" si="6"/>
        <v>+4</v>
      </c>
      <c r="AD17" s="229">
        <f t="shared" si="7"/>
        <v>4</v>
      </c>
      <c r="AE17" s="226"/>
    </row>
    <row r="18" spans="1:31">
      <c r="A18" s="227" t="str">
        <f>IF(รายชื่อสมาชิก!A17="","",รายชื่อสมาชิก!A17&amp; "  " )</f>
        <v/>
      </c>
      <c r="B18" s="95"/>
      <c r="C18" s="97"/>
      <c r="D18" s="308"/>
      <c r="E18" s="308"/>
      <c r="F18" s="308"/>
      <c r="G18" s="316"/>
      <c r="H18" s="228" t="str">
        <f t="shared" si="8"/>
        <v/>
      </c>
      <c r="I18" s="229" t="str">
        <f t="shared" si="1"/>
        <v/>
      </c>
      <c r="J18" s="315"/>
      <c r="K18" s="308"/>
      <c r="L18" s="308"/>
      <c r="M18" s="308"/>
      <c r="N18" s="222" t="str">
        <f t="shared" si="2"/>
        <v/>
      </c>
      <c r="O18" s="229" t="str">
        <f t="shared" si="3"/>
        <v/>
      </c>
      <c r="P18" s="315"/>
      <c r="Q18" s="308"/>
      <c r="R18" s="308"/>
      <c r="S18" s="223" t="str">
        <f t="shared" si="4"/>
        <v/>
      </c>
      <c r="T18" s="224" t="str">
        <f t="shared" si="5"/>
        <v/>
      </c>
      <c r="U18" s="310"/>
      <c r="V18" s="308"/>
      <c r="W18" s="308"/>
      <c r="X18" s="308"/>
      <c r="Y18" s="308"/>
      <c r="Z18" s="308"/>
      <c r="AA18" s="308"/>
      <c r="AB18" s="308"/>
      <c r="AC18" s="225" t="str">
        <f t="shared" si="6"/>
        <v/>
      </c>
      <c r="AD18" s="229" t="str">
        <f t="shared" si="7"/>
        <v/>
      </c>
      <c r="AE18" s="226"/>
    </row>
    <row r="19" spans="1:31">
      <c r="A19" s="227" t="str">
        <f>IF(รายชื่อสมาชิก!A18="","",รายชื่อสมาชิก!A18&amp; "  " )</f>
        <v/>
      </c>
      <c r="B19" s="95"/>
      <c r="C19" s="97"/>
      <c r="D19" s="308"/>
      <c r="E19" s="308"/>
      <c r="F19" s="308"/>
      <c r="G19" s="316"/>
      <c r="H19" s="228" t="str">
        <f t="shared" si="8"/>
        <v/>
      </c>
      <c r="I19" s="229" t="str">
        <f t="shared" si="1"/>
        <v/>
      </c>
      <c r="J19" s="315"/>
      <c r="K19" s="308"/>
      <c r="L19" s="308"/>
      <c r="M19" s="308"/>
      <c r="N19" s="222" t="str">
        <f t="shared" si="2"/>
        <v/>
      </c>
      <c r="O19" s="229" t="str">
        <f t="shared" si="3"/>
        <v/>
      </c>
      <c r="P19" s="315"/>
      <c r="Q19" s="308"/>
      <c r="R19" s="308"/>
      <c r="S19" s="223" t="str">
        <f t="shared" si="4"/>
        <v/>
      </c>
      <c r="T19" s="224" t="str">
        <f t="shared" si="5"/>
        <v/>
      </c>
      <c r="U19" s="310"/>
      <c r="V19" s="308"/>
      <c r="W19" s="308"/>
      <c r="X19" s="308"/>
      <c r="Y19" s="308"/>
      <c r="Z19" s="308"/>
      <c r="AA19" s="308"/>
      <c r="AB19" s="308"/>
      <c r="AC19" s="225" t="str">
        <f t="shared" si="6"/>
        <v/>
      </c>
      <c r="AD19" s="229" t="str">
        <f t="shared" si="7"/>
        <v/>
      </c>
      <c r="AE19" s="226"/>
    </row>
    <row r="20" spans="1:31">
      <c r="A20" s="227" t="str">
        <f>IF(รายชื่อสมาชิก!A19="","",รายชื่อสมาชิก!A19&amp; "  " )</f>
        <v/>
      </c>
      <c r="B20" s="95"/>
      <c r="C20" s="97"/>
      <c r="D20" s="308"/>
      <c r="E20" s="308"/>
      <c r="F20" s="308"/>
      <c r="G20" s="316"/>
      <c r="H20" s="228" t="str">
        <f t="shared" si="8"/>
        <v/>
      </c>
      <c r="I20" s="229" t="str">
        <f t="shared" si="1"/>
        <v/>
      </c>
      <c r="J20" s="315"/>
      <c r="K20" s="308"/>
      <c r="L20" s="308"/>
      <c r="M20" s="308"/>
      <c r="N20" s="222" t="str">
        <f t="shared" si="2"/>
        <v/>
      </c>
      <c r="O20" s="229" t="str">
        <f t="shared" si="3"/>
        <v/>
      </c>
      <c r="P20" s="315"/>
      <c r="Q20" s="308"/>
      <c r="R20" s="308"/>
      <c r="S20" s="223" t="str">
        <f t="shared" si="4"/>
        <v/>
      </c>
      <c r="T20" s="224" t="str">
        <f t="shared" si="5"/>
        <v/>
      </c>
      <c r="U20" s="310"/>
      <c r="V20" s="308"/>
      <c r="W20" s="308"/>
      <c r="X20" s="308"/>
      <c r="Y20" s="308"/>
      <c r="Z20" s="308"/>
      <c r="AA20" s="308"/>
      <c r="AB20" s="308"/>
      <c r="AC20" s="225" t="str">
        <f t="shared" si="6"/>
        <v/>
      </c>
      <c r="AD20" s="229" t="str">
        <f t="shared" si="7"/>
        <v/>
      </c>
      <c r="AE20" s="226"/>
    </row>
    <row r="21" spans="1:31">
      <c r="A21" s="227" t="str">
        <f>IF(รายชื่อสมาชิก!A20="","",รายชื่อสมาชิก!A20&amp; "  " )</f>
        <v/>
      </c>
      <c r="B21" s="95"/>
      <c r="C21" s="97"/>
      <c r="D21" s="308"/>
      <c r="E21" s="308"/>
      <c r="F21" s="308"/>
      <c r="G21" s="316"/>
      <c r="H21" s="228" t="str">
        <f t="shared" si="8"/>
        <v/>
      </c>
      <c r="I21" s="229" t="str">
        <f t="shared" si="1"/>
        <v/>
      </c>
      <c r="J21" s="315"/>
      <c r="K21" s="308"/>
      <c r="L21" s="308"/>
      <c r="M21" s="308"/>
      <c r="N21" s="222" t="str">
        <f t="shared" si="2"/>
        <v/>
      </c>
      <c r="O21" s="229" t="str">
        <f t="shared" si="3"/>
        <v/>
      </c>
      <c r="P21" s="315"/>
      <c r="Q21" s="308"/>
      <c r="R21" s="308"/>
      <c r="S21" s="223" t="str">
        <f t="shared" si="4"/>
        <v/>
      </c>
      <c r="T21" s="224" t="str">
        <f t="shared" si="5"/>
        <v/>
      </c>
      <c r="U21" s="310"/>
      <c r="V21" s="308"/>
      <c r="W21" s="308"/>
      <c r="X21" s="308"/>
      <c r="Y21" s="308"/>
      <c r="Z21" s="308"/>
      <c r="AA21" s="308"/>
      <c r="AB21" s="308"/>
      <c r="AC21" s="225" t="str">
        <f t="shared" si="6"/>
        <v/>
      </c>
      <c r="AD21" s="229" t="str">
        <f t="shared" si="7"/>
        <v/>
      </c>
      <c r="AE21" s="226"/>
    </row>
    <row r="22" spans="1:31">
      <c r="A22" s="227" t="str">
        <f>IF(รายชื่อสมาชิก!A21="","",รายชื่อสมาชิก!A21&amp; "  " )</f>
        <v/>
      </c>
      <c r="B22" s="95"/>
      <c r="C22" s="97"/>
      <c r="D22" s="308"/>
      <c r="E22" s="308"/>
      <c r="F22" s="308"/>
      <c r="G22" s="316"/>
      <c r="H22" s="228" t="str">
        <f t="shared" si="8"/>
        <v/>
      </c>
      <c r="I22" s="229" t="str">
        <f t="shared" si="1"/>
        <v/>
      </c>
      <c r="J22" s="315"/>
      <c r="K22" s="308"/>
      <c r="L22" s="308"/>
      <c r="M22" s="308"/>
      <c r="N22" s="222" t="str">
        <f t="shared" si="2"/>
        <v/>
      </c>
      <c r="O22" s="229" t="str">
        <f t="shared" si="3"/>
        <v/>
      </c>
      <c r="P22" s="315"/>
      <c r="Q22" s="308"/>
      <c r="R22" s="308"/>
      <c r="S22" s="223" t="str">
        <f t="shared" si="4"/>
        <v/>
      </c>
      <c r="T22" s="224" t="str">
        <f t="shared" si="5"/>
        <v/>
      </c>
      <c r="U22" s="310"/>
      <c r="V22" s="308"/>
      <c r="W22" s="308"/>
      <c r="X22" s="308"/>
      <c r="Y22" s="308"/>
      <c r="Z22" s="308"/>
      <c r="AA22" s="308"/>
      <c r="AB22" s="308"/>
      <c r="AC22" s="225" t="str">
        <f t="shared" si="6"/>
        <v/>
      </c>
      <c r="AD22" s="229" t="str">
        <f t="shared" si="7"/>
        <v/>
      </c>
      <c r="AE22" s="226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08"/>
      <c r="E23" s="308"/>
      <c r="F23" s="308"/>
      <c r="G23" s="316"/>
      <c r="H23" s="228" t="str">
        <f t="shared" si="8"/>
        <v/>
      </c>
      <c r="I23" s="229" t="str">
        <f t="shared" si="1"/>
        <v/>
      </c>
      <c r="J23" s="315"/>
      <c r="K23" s="308"/>
      <c r="L23" s="308"/>
      <c r="M23" s="308"/>
      <c r="N23" s="222" t="str">
        <f t="shared" si="2"/>
        <v/>
      </c>
      <c r="O23" s="229" t="str">
        <f t="shared" si="3"/>
        <v/>
      </c>
      <c r="P23" s="315"/>
      <c r="Q23" s="308"/>
      <c r="R23" s="308"/>
      <c r="S23" s="223" t="str">
        <f t="shared" si="4"/>
        <v/>
      </c>
      <c r="T23" s="224" t="str">
        <f t="shared" si="5"/>
        <v/>
      </c>
      <c r="U23" s="310"/>
      <c r="V23" s="308"/>
      <c r="W23" s="308"/>
      <c r="X23" s="308"/>
      <c r="Y23" s="308"/>
      <c r="Z23" s="308"/>
      <c r="AA23" s="308"/>
      <c r="AB23" s="308"/>
      <c r="AC23" s="225" t="str">
        <f t="shared" si="6"/>
        <v/>
      </c>
      <c r="AD23" s="229" t="str">
        <f t="shared" si="7"/>
        <v/>
      </c>
      <c r="AE23" s="226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08"/>
      <c r="E24" s="308"/>
      <c r="F24" s="308"/>
      <c r="G24" s="316"/>
      <c r="H24" s="228" t="str">
        <f t="shared" si="8"/>
        <v/>
      </c>
      <c r="I24" s="229" t="str">
        <f t="shared" si="1"/>
        <v/>
      </c>
      <c r="J24" s="315"/>
      <c r="K24" s="308"/>
      <c r="L24" s="308"/>
      <c r="M24" s="308"/>
      <c r="N24" s="222" t="str">
        <f t="shared" si="2"/>
        <v/>
      </c>
      <c r="O24" s="229" t="str">
        <f t="shared" si="3"/>
        <v/>
      </c>
      <c r="P24" s="315"/>
      <c r="Q24" s="308"/>
      <c r="R24" s="308"/>
      <c r="S24" s="223" t="str">
        <f t="shared" si="4"/>
        <v/>
      </c>
      <c r="T24" s="224" t="str">
        <f t="shared" si="5"/>
        <v/>
      </c>
      <c r="U24" s="310"/>
      <c r="V24" s="308"/>
      <c r="W24" s="308"/>
      <c r="X24" s="308"/>
      <c r="Y24" s="308"/>
      <c r="Z24" s="308"/>
      <c r="AA24" s="308"/>
      <c r="AB24" s="308"/>
      <c r="AC24" s="225" t="str">
        <f t="shared" si="6"/>
        <v/>
      </c>
      <c r="AD24" s="229" t="str">
        <f t="shared" si="7"/>
        <v/>
      </c>
      <c r="AE24" s="226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08"/>
      <c r="E25" s="308"/>
      <c r="F25" s="308"/>
      <c r="G25" s="316"/>
      <c r="H25" s="228" t="str">
        <f t="shared" si="8"/>
        <v/>
      </c>
      <c r="I25" s="229" t="str">
        <f t="shared" si="1"/>
        <v/>
      </c>
      <c r="J25" s="315"/>
      <c r="K25" s="308"/>
      <c r="L25" s="308"/>
      <c r="M25" s="308"/>
      <c r="N25" s="222" t="str">
        <f t="shared" si="2"/>
        <v/>
      </c>
      <c r="O25" s="229" t="str">
        <f t="shared" si="3"/>
        <v/>
      </c>
      <c r="P25" s="315"/>
      <c r="Q25" s="308"/>
      <c r="R25" s="308"/>
      <c r="S25" s="223" t="str">
        <f t="shared" si="4"/>
        <v/>
      </c>
      <c r="T25" s="224" t="str">
        <f t="shared" si="5"/>
        <v/>
      </c>
      <c r="U25" s="310"/>
      <c r="V25" s="308"/>
      <c r="W25" s="308"/>
      <c r="X25" s="308"/>
      <c r="Y25" s="308"/>
      <c r="Z25" s="308"/>
      <c r="AA25" s="308"/>
      <c r="AB25" s="308"/>
      <c r="AC25" s="225" t="str">
        <f t="shared" si="6"/>
        <v/>
      </c>
      <c r="AD25" s="229" t="str">
        <f t="shared" si="7"/>
        <v/>
      </c>
      <c r="AE25" s="226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08"/>
      <c r="E26" s="308"/>
      <c r="F26" s="308"/>
      <c r="G26" s="316"/>
      <c r="H26" s="228" t="str">
        <f t="shared" si="8"/>
        <v/>
      </c>
      <c r="I26" s="229" t="str">
        <f t="shared" si="1"/>
        <v/>
      </c>
      <c r="J26" s="315"/>
      <c r="K26" s="308"/>
      <c r="L26" s="308"/>
      <c r="M26" s="308"/>
      <c r="N26" s="222" t="str">
        <f t="shared" si="2"/>
        <v/>
      </c>
      <c r="O26" s="229" t="str">
        <f t="shared" si="3"/>
        <v/>
      </c>
      <c r="P26" s="315"/>
      <c r="Q26" s="308"/>
      <c r="R26" s="308"/>
      <c r="S26" s="223" t="str">
        <f t="shared" si="4"/>
        <v/>
      </c>
      <c r="T26" s="224" t="str">
        <f t="shared" si="5"/>
        <v/>
      </c>
      <c r="U26" s="310"/>
      <c r="V26" s="308"/>
      <c r="W26" s="308"/>
      <c r="X26" s="308"/>
      <c r="Y26" s="308"/>
      <c r="Z26" s="308"/>
      <c r="AA26" s="308"/>
      <c r="AB26" s="308"/>
      <c r="AC26" s="225" t="str">
        <f t="shared" si="6"/>
        <v/>
      </c>
      <c r="AD26" s="229" t="str">
        <f t="shared" si="7"/>
        <v/>
      </c>
      <c r="AE26" s="226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08"/>
      <c r="E27" s="308"/>
      <c r="F27" s="308"/>
      <c r="G27" s="316"/>
      <c r="H27" s="228" t="str">
        <f t="shared" si="8"/>
        <v/>
      </c>
      <c r="I27" s="229" t="str">
        <f t="shared" si="1"/>
        <v/>
      </c>
      <c r="J27" s="315"/>
      <c r="K27" s="308"/>
      <c r="L27" s="308"/>
      <c r="M27" s="308"/>
      <c r="N27" s="222" t="str">
        <f t="shared" si="2"/>
        <v/>
      </c>
      <c r="O27" s="229" t="str">
        <f t="shared" si="3"/>
        <v/>
      </c>
      <c r="P27" s="315"/>
      <c r="Q27" s="308"/>
      <c r="R27" s="308"/>
      <c r="S27" s="223" t="str">
        <f t="shared" si="4"/>
        <v/>
      </c>
      <c r="T27" s="224" t="str">
        <f t="shared" si="5"/>
        <v/>
      </c>
      <c r="U27" s="310"/>
      <c r="V27" s="308"/>
      <c r="W27" s="308"/>
      <c r="X27" s="308"/>
      <c r="Y27" s="308"/>
      <c r="Z27" s="308"/>
      <c r="AA27" s="308"/>
      <c r="AB27" s="308"/>
      <c r="AC27" s="225" t="str">
        <f t="shared" si="6"/>
        <v/>
      </c>
      <c r="AD27" s="229" t="str">
        <f t="shared" si="7"/>
        <v/>
      </c>
      <c r="AE27" s="226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09"/>
      <c r="E28" s="309"/>
      <c r="F28" s="309"/>
      <c r="G28" s="317"/>
      <c r="H28" s="232" t="str">
        <f t="shared" si="8"/>
        <v/>
      </c>
      <c r="I28" s="233" t="str">
        <f t="shared" si="1"/>
        <v/>
      </c>
      <c r="J28" s="313"/>
      <c r="K28" s="309"/>
      <c r="L28" s="309"/>
      <c r="M28" s="309"/>
      <c r="N28" s="234" t="str">
        <f t="shared" si="2"/>
        <v/>
      </c>
      <c r="O28" s="233" t="str">
        <f t="shared" si="3"/>
        <v/>
      </c>
      <c r="P28" s="313"/>
      <c r="Q28" s="309"/>
      <c r="R28" s="309"/>
      <c r="S28" s="235" t="str">
        <f t="shared" si="4"/>
        <v/>
      </c>
      <c r="T28" s="236" t="str">
        <f t="shared" si="5"/>
        <v/>
      </c>
      <c r="U28" s="311"/>
      <c r="V28" s="309"/>
      <c r="W28" s="309"/>
      <c r="X28" s="309"/>
      <c r="Y28" s="309"/>
      <c r="Z28" s="309"/>
      <c r="AA28" s="309"/>
      <c r="AB28" s="309"/>
      <c r="AC28" s="237" t="str">
        <f t="shared" si="6"/>
        <v/>
      </c>
      <c r="AD28" s="233" t="str">
        <f t="shared" si="7"/>
        <v/>
      </c>
      <c r="AE28" s="238"/>
    </row>
  </sheetData>
  <sheetProtection algorithmName="SHA-512" hashValue="bOadpnTsACNwFLbyLD5bA42QhsNB0njmrlnGRSmuIa++S0GJWDLvMcaFr5urVnlGPzIc6Ipr0m0B8eFw7M4R1g==" saltValue="iPEt/JwHCIpEDzOZNpQN6A==" spinCount="100000" sheet="1" objects="1" scenarios="1"/>
  <mergeCells count="181">
    <mergeCell ref="J3:O3"/>
    <mergeCell ref="P3:T3"/>
    <mergeCell ref="U3:AD3"/>
    <mergeCell ref="D5:E5"/>
    <mergeCell ref="F5:G5"/>
    <mergeCell ref="Z1:AC1"/>
    <mergeCell ref="AD1:AE1"/>
    <mergeCell ref="W5:AB5"/>
    <mergeCell ref="A2:C2"/>
    <mergeCell ref="A1:M1"/>
    <mergeCell ref="U2:AE2"/>
    <mergeCell ref="J5:K5"/>
    <mergeCell ref="L5:M5"/>
    <mergeCell ref="P5:R5"/>
    <mergeCell ref="U5:V5"/>
    <mergeCell ref="N1:Y1"/>
    <mergeCell ref="A3:A5"/>
    <mergeCell ref="D2:L2"/>
    <mergeCell ref="M2:T2"/>
    <mergeCell ref="B3:I3"/>
    <mergeCell ref="D7:E7"/>
    <mergeCell ref="F7:G7"/>
    <mergeCell ref="D6:E6"/>
    <mergeCell ref="F6:G6"/>
    <mergeCell ref="L7:M7"/>
    <mergeCell ref="J7:K7"/>
    <mergeCell ref="J6:K6"/>
    <mergeCell ref="L6:M6"/>
    <mergeCell ref="P6:R6"/>
    <mergeCell ref="P7:R7"/>
    <mergeCell ref="D12:E12"/>
    <mergeCell ref="F12:G12"/>
    <mergeCell ref="D13:E13"/>
    <mergeCell ref="F13:G13"/>
    <mergeCell ref="D8:E8"/>
    <mergeCell ref="F8:G8"/>
    <mergeCell ref="D9:E9"/>
    <mergeCell ref="F9:G9"/>
    <mergeCell ref="D10:E10"/>
    <mergeCell ref="F10:G10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J8:K8"/>
    <mergeCell ref="L8:M8"/>
    <mergeCell ref="J9:K9"/>
    <mergeCell ref="L9:M9"/>
    <mergeCell ref="J10:K10"/>
    <mergeCell ref="L10:M10"/>
    <mergeCell ref="D26:E26"/>
    <mergeCell ref="F26:G26"/>
    <mergeCell ref="D27:E27"/>
    <mergeCell ref="F27:G27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J14:K14"/>
    <mergeCell ref="L14:M14"/>
    <mergeCell ref="J15:K15"/>
    <mergeCell ref="L15:M15"/>
    <mergeCell ref="J16:K16"/>
    <mergeCell ref="L16:M16"/>
    <mergeCell ref="J11:K11"/>
    <mergeCell ref="L11:M11"/>
    <mergeCell ref="J12:K12"/>
    <mergeCell ref="L12:M12"/>
    <mergeCell ref="J13:K13"/>
    <mergeCell ref="L13:M13"/>
    <mergeCell ref="J20:K20"/>
    <mergeCell ref="L20:M20"/>
    <mergeCell ref="J21:K21"/>
    <mergeCell ref="L21:M21"/>
    <mergeCell ref="J22:K22"/>
    <mergeCell ref="L22:M22"/>
    <mergeCell ref="J17:K17"/>
    <mergeCell ref="L17:M17"/>
    <mergeCell ref="J18:K18"/>
    <mergeCell ref="L18:M18"/>
    <mergeCell ref="J19:K19"/>
    <mergeCell ref="L19:M19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P21:R21"/>
    <mergeCell ref="P22:R22"/>
    <mergeCell ref="P13:R13"/>
    <mergeCell ref="P14:R14"/>
    <mergeCell ref="P15:R15"/>
    <mergeCell ref="P16:R16"/>
    <mergeCell ref="P17:R17"/>
    <mergeCell ref="P8:R8"/>
    <mergeCell ref="P9:R9"/>
    <mergeCell ref="P10:R10"/>
    <mergeCell ref="P11:R11"/>
    <mergeCell ref="P12:R12"/>
    <mergeCell ref="P28:R28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P23:R23"/>
    <mergeCell ref="P24:R24"/>
    <mergeCell ref="P25:R25"/>
    <mergeCell ref="P26:R26"/>
    <mergeCell ref="P27:R27"/>
    <mergeCell ref="P18:R18"/>
    <mergeCell ref="P19:R19"/>
    <mergeCell ref="P20:R20"/>
    <mergeCell ref="W15:AB15"/>
    <mergeCell ref="W16:AB16"/>
    <mergeCell ref="W17:AB17"/>
    <mergeCell ref="W18:AB18"/>
    <mergeCell ref="U21:V21"/>
    <mergeCell ref="U22:V22"/>
    <mergeCell ref="U23:V23"/>
    <mergeCell ref="U24:V24"/>
    <mergeCell ref="U25:V25"/>
    <mergeCell ref="W24:AB24"/>
    <mergeCell ref="W25:AB25"/>
    <mergeCell ref="W7:AB7"/>
    <mergeCell ref="W6:AB6"/>
    <mergeCell ref="W8:AB8"/>
    <mergeCell ref="W9:AB9"/>
    <mergeCell ref="W10:AB10"/>
    <mergeCell ref="W11:AB11"/>
    <mergeCell ref="W12:AB12"/>
    <mergeCell ref="W13:AB13"/>
    <mergeCell ref="W14:AB14"/>
    <mergeCell ref="W27:AB27"/>
    <mergeCell ref="W28:AB28"/>
    <mergeCell ref="W19:AB19"/>
    <mergeCell ref="W20:AB20"/>
    <mergeCell ref="W21:AB21"/>
    <mergeCell ref="W22:AB22"/>
    <mergeCell ref="W23:AB23"/>
    <mergeCell ref="U26:V26"/>
    <mergeCell ref="U27:V27"/>
    <mergeCell ref="U28:V28"/>
    <mergeCell ref="W26:AB26"/>
  </mergeCells>
  <pageMargins left="0.26041666666666669" right="1.0416666666666666E-2" top="0.34375" bottom="0.21875" header="0.3" footer="0.3"/>
  <pageSetup paperSize="9" scale="99" orientation="portrait" horizontalDpi="4294967293" r:id="rId1"/>
  <ignoredErrors>
    <ignoredError sqref="H7:H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8"/>
  <sheetViews>
    <sheetView view="pageLayout" topLeftCell="A3" zoomScaleNormal="100" workbookViewId="0">
      <selection activeCell="V5" activeCellId="3" sqref="B5:E28 H5:K28 N5:S28 V5:Y28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7" width="3.21875" style="239" customWidth="1"/>
    <col min="8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37" t="s">
        <v>468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 t="str">
        <f>IF(ปก!E8="","",(ปก!I8))</f>
        <v/>
      </c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67" t="s">
        <v>164</v>
      </c>
      <c r="AA1" s="367"/>
      <c r="AB1" s="367"/>
      <c r="AC1" s="242">
        <v>1</v>
      </c>
    </row>
    <row r="2" spans="1:29" ht="21.6" thickBot="1">
      <c r="A2" s="332" t="s">
        <v>22</v>
      </c>
      <c r="B2" s="332"/>
      <c r="C2" s="332"/>
      <c r="D2" s="334" t="str">
        <f>ปก!H10</f>
        <v>นางวรวรรณ์ ศรีเพชร</v>
      </c>
      <c r="E2" s="334"/>
      <c r="F2" s="334"/>
      <c r="G2" s="334"/>
      <c r="H2" s="334"/>
      <c r="I2" s="334"/>
      <c r="J2" s="334"/>
      <c r="K2" s="334">
        <f>ปก!H11</f>
        <v>0</v>
      </c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 t="str">
        <f>ปก!F9</f>
        <v>ชั้นประถมศึกษาปีที่ 6</v>
      </c>
      <c r="W2" s="334"/>
      <c r="X2" s="334"/>
      <c r="Y2" s="334"/>
      <c r="Z2" s="334"/>
      <c r="AA2" s="334"/>
      <c r="AB2" s="334"/>
      <c r="AC2" s="334"/>
    </row>
    <row r="3" spans="1:29" ht="21.6" thickBot="1">
      <c r="A3" s="338" t="s">
        <v>1</v>
      </c>
      <c r="B3" s="372" t="s">
        <v>500</v>
      </c>
      <c r="C3" s="373"/>
      <c r="D3" s="373"/>
      <c r="E3" s="373"/>
      <c r="F3" s="373"/>
      <c r="G3" s="374"/>
      <c r="H3" s="373" t="s">
        <v>501</v>
      </c>
      <c r="I3" s="373"/>
      <c r="J3" s="373"/>
      <c r="K3" s="373"/>
      <c r="L3" s="373"/>
      <c r="M3" s="373"/>
      <c r="N3" s="372" t="s">
        <v>502</v>
      </c>
      <c r="O3" s="373"/>
      <c r="P3" s="373"/>
      <c r="Q3" s="373"/>
      <c r="R3" s="373"/>
      <c r="S3" s="373"/>
      <c r="T3" s="373"/>
      <c r="U3" s="374"/>
      <c r="V3" s="373" t="s">
        <v>503</v>
      </c>
      <c r="W3" s="373"/>
      <c r="X3" s="373"/>
      <c r="Y3" s="373"/>
      <c r="Z3" s="373"/>
      <c r="AA3" s="374"/>
      <c r="AB3" s="345" t="s">
        <v>432</v>
      </c>
      <c r="AC3" s="346"/>
    </row>
    <row r="4" spans="1:29" ht="144" customHeight="1" thickBot="1">
      <c r="A4" s="339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47"/>
      <c r="AC4" s="348"/>
    </row>
    <row r="5" spans="1:29" ht="21.6" thickBot="1">
      <c r="A5" s="340"/>
      <c r="B5" s="361" t="s">
        <v>467</v>
      </c>
      <c r="C5" s="362"/>
      <c r="D5" s="328">
        <v>3</v>
      </c>
      <c r="E5" s="328"/>
      <c r="F5" s="215" t="s">
        <v>464</v>
      </c>
      <c r="G5" s="216">
        <v>10</v>
      </c>
      <c r="H5" s="335">
        <v>3</v>
      </c>
      <c r="I5" s="328"/>
      <c r="J5" s="328">
        <v>3</v>
      </c>
      <c r="K5" s="328"/>
      <c r="L5" s="215" t="s">
        <v>464</v>
      </c>
      <c r="M5" s="216" t="s">
        <v>466</v>
      </c>
      <c r="N5" s="375" t="s">
        <v>467</v>
      </c>
      <c r="O5" s="376"/>
      <c r="P5" s="377"/>
      <c r="Q5" s="378" t="s">
        <v>467</v>
      </c>
      <c r="R5" s="377"/>
      <c r="S5" s="256" t="s">
        <v>467</v>
      </c>
      <c r="T5" s="251" t="s">
        <v>483</v>
      </c>
      <c r="U5" s="218" t="s">
        <v>466</v>
      </c>
      <c r="V5" s="336" t="s">
        <v>467</v>
      </c>
      <c r="W5" s="331"/>
      <c r="X5" s="331" t="s">
        <v>467</v>
      </c>
      <c r="Y5" s="331"/>
      <c r="Z5" s="217" t="s">
        <v>464</v>
      </c>
      <c r="AA5" s="218" t="s">
        <v>466</v>
      </c>
      <c r="AB5" s="322">
        <v>80</v>
      </c>
      <c r="AC5" s="324"/>
    </row>
    <row r="6" spans="1:29">
      <c r="A6" s="219" t="str">
        <f>IF(รายชื่อสมาชิก!A5="","",รายชื่อสมาชิก!A5&amp; "  " )</f>
        <v xml:space="preserve">1  </v>
      </c>
      <c r="B6" s="363">
        <v>3</v>
      </c>
      <c r="C6" s="364"/>
      <c r="D6" s="364">
        <v>3</v>
      </c>
      <c r="E6" s="368"/>
      <c r="F6" s="220" t="str">
        <f t="shared" ref="F6:F28" si="0">IF($A6="","",$F5)</f>
        <v>+4</v>
      </c>
      <c r="G6" s="221">
        <f>IF($A6="","",(SUM(B6,D6)+4))</f>
        <v>10</v>
      </c>
      <c r="H6" s="369">
        <v>3</v>
      </c>
      <c r="I6" s="364"/>
      <c r="J6" s="364">
        <v>3</v>
      </c>
      <c r="K6" s="368"/>
      <c r="L6" s="220" t="str">
        <f t="shared" ref="L6:L28" si="1">IF($A6="","",$L5)</f>
        <v>+4</v>
      </c>
      <c r="M6" s="221">
        <f>IF($A6="","",(SUM(H6,J6)+4))</f>
        <v>10</v>
      </c>
      <c r="N6" s="379">
        <v>3</v>
      </c>
      <c r="O6" s="380"/>
      <c r="P6" s="369"/>
      <c r="Q6" s="368">
        <v>3</v>
      </c>
      <c r="R6" s="369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70">
        <v>3</v>
      </c>
      <c r="W6" s="371"/>
      <c r="X6" s="371">
        <v>3</v>
      </c>
      <c r="Y6" s="371"/>
      <c r="Z6" s="225" t="str">
        <f t="shared" ref="Z6:Z28" si="3">IF($A6="","",$Z5)</f>
        <v>+4</v>
      </c>
      <c r="AA6" s="221">
        <f>IF($A6="","",(SUM(V6,X6)+4))</f>
        <v>10</v>
      </c>
      <c r="AB6" s="349">
        <f>IF($A6="","",สรุปผลเทอม1!L6)</f>
        <v>80</v>
      </c>
      <c r="AC6" s="350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60"/>
      <c r="D7" s="360">
        <v>3</v>
      </c>
      <c r="E7" s="354"/>
      <c r="F7" s="228" t="str">
        <f t="shared" si="0"/>
        <v>+4</v>
      </c>
      <c r="G7" s="229">
        <f t="shared" ref="G7:G28" si="4">IF($A7="","",(SUM(B7,D7)+4))</f>
        <v>10</v>
      </c>
      <c r="H7" s="353">
        <v>3</v>
      </c>
      <c r="I7" s="360"/>
      <c r="J7" s="360">
        <v>3</v>
      </c>
      <c r="K7" s="354"/>
      <c r="L7" s="228" t="str">
        <f t="shared" si="1"/>
        <v>+4</v>
      </c>
      <c r="M7" s="229">
        <f t="shared" ref="M7:M28" si="5">IF($A7="","",(SUM(H7,J7)+4))</f>
        <v>10</v>
      </c>
      <c r="N7" s="351">
        <v>3</v>
      </c>
      <c r="O7" s="352"/>
      <c r="P7" s="353"/>
      <c r="Q7" s="354">
        <v>3</v>
      </c>
      <c r="R7" s="353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60"/>
      <c r="X7" s="360">
        <v>3</v>
      </c>
      <c r="Y7" s="360"/>
      <c r="Z7" s="225" t="str">
        <f t="shared" si="3"/>
        <v>+4</v>
      </c>
      <c r="AA7" s="253">
        <f t="shared" ref="AA7:AA28" si="7">IF($A7="","",(SUM(V7,X7)+4))</f>
        <v>10</v>
      </c>
      <c r="AB7" s="341">
        <f>สรุปผลเทอม1!L7</f>
        <v>80</v>
      </c>
      <c r="AC7" s="342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60"/>
      <c r="D8" s="360">
        <v>3</v>
      </c>
      <c r="E8" s="354"/>
      <c r="F8" s="228" t="str">
        <f t="shared" si="0"/>
        <v>+4</v>
      </c>
      <c r="G8" s="229">
        <f t="shared" si="4"/>
        <v>10</v>
      </c>
      <c r="H8" s="353">
        <v>3</v>
      </c>
      <c r="I8" s="360"/>
      <c r="J8" s="360">
        <v>3</v>
      </c>
      <c r="K8" s="354"/>
      <c r="L8" s="228" t="str">
        <f t="shared" si="1"/>
        <v>+4</v>
      </c>
      <c r="M8" s="229">
        <f t="shared" si="5"/>
        <v>10</v>
      </c>
      <c r="N8" s="351">
        <v>3</v>
      </c>
      <c r="O8" s="352"/>
      <c r="P8" s="353"/>
      <c r="Q8" s="354">
        <v>3</v>
      </c>
      <c r="R8" s="353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60"/>
      <c r="X8" s="360">
        <v>3</v>
      </c>
      <c r="Y8" s="360"/>
      <c r="Z8" s="225" t="str">
        <f t="shared" si="3"/>
        <v>+4</v>
      </c>
      <c r="AA8" s="253">
        <f t="shared" si="7"/>
        <v>10</v>
      </c>
      <c r="AB8" s="341">
        <f>สรุปผลเทอม1!L8</f>
        <v>80</v>
      </c>
      <c r="AC8" s="342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60"/>
      <c r="D9" s="360">
        <v>3</v>
      </c>
      <c r="E9" s="354"/>
      <c r="F9" s="228" t="str">
        <f t="shared" si="0"/>
        <v>+4</v>
      </c>
      <c r="G9" s="229">
        <f t="shared" si="4"/>
        <v>10</v>
      </c>
      <c r="H9" s="353">
        <v>3</v>
      </c>
      <c r="I9" s="360"/>
      <c r="J9" s="360">
        <v>3</v>
      </c>
      <c r="K9" s="354"/>
      <c r="L9" s="228" t="str">
        <f t="shared" si="1"/>
        <v>+4</v>
      </c>
      <c r="M9" s="229">
        <f t="shared" si="5"/>
        <v>10</v>
      </c>
      <c r="N9" s="351">
        <v>3</v>
      </c>
      <c r="O9" s="352"/>
      <c r="P9" s="353"/>
      <c r="Q9" s="354">
        <v>3</v>
      </c>
      <c r="R9" s="353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60"/>
      <c r="X9" s="360">
        <v>3</v>
      </c>
      <c r="Y9" s="360"/>
      <c r="Z9" s="225" t="str">
        <f t="shared" si="3"/>
        <v>+4</v>
      </c>
      <c r="AA9" s="253">
        <f t="shared" si="7"/>
        <v>10</v>
      </c>
      <c r="AB9" s="341">
        <f>สรุปผลเทอม1!L9</f>
        <v>80</v>
      </c>
      <c r="AC9" s="342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60"/>
      <c r="D10" s="360">
        <v>3</v>
      </c>
      <c r="E10" s="354"/>
      <c r="F10" s="228" t="str">
        <f t="shared" si="0"/>
        <v>+4</v>
      </c>
      <c r="G10" s="229">
        <f t="shared" si="4"/>
        <v>10</v>
      </c>
      <c r="H10" s="353">
        <v>3</v>
      </c>
      <c r="I10" s="360"/>
      <c r="J10" s="360">
        <v>3</v>
      </c>
      <c r="K10" s="354"/>
      <c r="L10" s="228" t="str">
        <f t="shared" si="1"/>
        <v>+4</v>
      </c>
      <c r="M10" s="229">
        <f t="shared" si="5"/>
        <v>10</v>
      </c>
      <c r="N10" s="351">
        <v>3</v>
      </c>
      <c r="O10" s="352"/>
      <c r="P10" s="353"/>
      <c r="Q10" s="354">
        <v>3</v>
      </c>
      <c r="R10" s="353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60"/>
      <c r="X10" s="360">
        <v>3</v>
      </c>
      <c r="Y10" s="360"/>
      <c r="Z10" s="225" t="str">
        <f t="shared" si="3"/>
        <v>+4</v>
      </c>
      <c r="AA10" s="253">
        <f t="shared" si="7"/>
        <v>10</v>
      </c>
      <c r="AB10" s="341">
        <f>สรุปผลเทอม1!L10</f>
        <v>80</v>
      </c>
      <c r="AC10" s="342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60"/>
      <c r="D11" s="360"/>
      <c r="E11" s="354"/>
      <c r="F11" s="228" t="str">
        <f t="shared" si="0"/>
        <v>+4</v>
      </c>
      <c r="G11" s="229">
        <f t="shared" si="4"/>
        <v>4</v>
      </c>
      <c r="H11" s="353"/>
      <c r="I11" s="360"/>
      <c r="J11" s="360"/>
      <c r="K11" s="354"/>
      <c r="L11" s="228" t="str">
        <f t="shared" si="1"/>
        <v>+4</v>
      </c>
      <c r="M11" s="229">
        <f t="shared" si="5"/>
        <v>4</v>
      </c>
      <c r="N11" s="351"/>
      <c r="O11" s="352"/>
      <c r="P11" s="353"/>
      <c r="Q11" s="354"/>
      <c r="R11" s="353"/>
      <c r="S11" s="100"/>
      <c r="T11" s="252" t="str">
        <f t="shared" si="2"/>
        <v>+1</v>
      </c>
      <c r="U11" s="253">
        <f t="shared" si="6"/>
        <v>1</v>
      </c>
      <c r="V11" s="359"/>
      <c r="W11" s="360"/>
      <c r="X11" s="360"/>
      <c r="Y11" s="360"/>
      <c r="Z11" s="225" t="str">
        <f t="shared" si="3"/>
        <v>+4</v>
      </c>
      <c r="AA11" s="253">
        <f t="shared" si="7"/>
        <v>4</v>
      </c>
      <c r="AB11" s="341">
        <f>สรุปผลเทอม1!L11</f>
        <v>26</v>
      </c>
      <c r="AC11" s="342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60"/>
      <c r="D12" s="360"/>
      <c r="E12" s="354"/>
      <c r="F12" s="228" t="str">
        <f t="shared" si="0"/>
        <v>+4</v>
      </c>
      <c r="G12" s="229">
        <f t="shared" si="4"/>
        <v>4</v>
      </c>
      <c r="H12" s="353"/>
      <c r="I12" s="360"/>
      <c r="J12" s="360"/>
      <c r="K12" s="354"/>
      <c r="L12" s="228" t="str">
        <f t="shared" si="1"/>
        <v>+4</v>
      </c>
      <c r="M12" s="229">
        <f t="shared" si="5"/>
        <v>4</v>
      </c>
      <c r="N12" s="351"/>
      <c r="O12" s="352"/>
      <c r="P12" s="353"/>
      <c r="Q12" s="354"/>
      <c r="R12" s="353"/>
      <c r="S12" s="100"/>
      <c r="T12" s="252" t="str">
        <f t="shared" si="2"/>
        <v>+1</v>
      </c>
      <c r="U12" s="253">
        <f t="shared" si="6"/>
        <v>1</v>
      </c>
      <c r="V12" s="359"/>
      <c r="W12" s="360"/>
      <c r="X12" s="360"/>
      <c r="Y12" s="360"/>
      <c r="Z12" s="225" t="str">
        <f t="shared" si="3"/>
        <v>+4</v>
      </c>
      <c r="AA12" s="253">
        <f t="shared" si="7"/>
        <v>4</v>
      </c>
      <c r="AB12" s="341">
        <f>สรุปผลเทอม1!L12</f>
        <v>26</v>
      </c>
      <c r="AC12" s="342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60"/>
      <c r="D13" s="360"/>
      <c r="E13" s="354"/>
      <c r="F13" s="228" t="str">
        <f t="shared" si="0"/>
        <v>+4</v>
      </c>
      <c r="G13" s="229">
        <f t="shared" si="4"/>
        <v>4</v>
      </c>
      <c r="H13" s="353"/>
      <c r="I13" s="360"/>
      <c r="J13" s="360"/>
      <c r="K13" s="354"/>
      <c r="L13" s="228" t="str">
        <f t="shared" si="1"/>
        <v>+4</v>
      </c>
      <c r="M13" s="229">
        <f t="shared" si="5"/>
        <v>4</v>
      </c>
      <c r="N13" s="351"/>
      <c r="O13" s="352"/>
      <c r="P13" s="353"/>
      <c r="Q13" s="354"/>
      <c r="R13" s="353"/>
      <c r="S13" s="100"/>
      <c r="T13" s="252" t="str">
        <f t="shared" si="2"/>
        <v>+1</v>
      </c>
      <c r="U13" s="253">
        <f t="shared" si="6"/>
        <v>1</v>
      </c>
      <c r="V13" s="359"/>
      <c r="W13" s="360"/>
      <c r="X13" s="360"/>
      <c r="Y13" s="360"/>
      <c r="Z13" s="225" t="str">
        <f t="shared" si="3"/>
        <v>+4</v>
      </c>
      <c r="AA13" s="253">
        <f t="shared" si="7"/>
        <v>4</v>
      </c>
      <c r="AB13" s="341">
        <f>สรุปผลเทอม1!L13</f>
        <v>26</v>
      </c>
      <c r="AC13" s="342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60"/>
      <c r="D14" s="360"/>
      <c r="E14" s="354"/>
      <c r="F14" s="228" t="str">
        <f t="shared" si="0"/>
        <v>+4</v>
      </c>
      <c r="G14" s="229">
        <f t="shared" si="4"/>
        <v>4</v>
      </c>
      <c r="H14" s="353"/>
      <c r="I14" s="360"/>
      <c r="J14" s="360"/>
      <c r="K14" s="354"/>
      <c r="L14" s="228" t="str">
        <f t="shared" si="1"/>
        <v>+4</v>
      </c>
      <c r="M14" s="229">
        <f t="shared" si="5"/>
        <v>4</v>
      </c>
      <c r="N14" s="351"/>
      <c r="O14" s="352"/>
      <c r="P14" s="353"/>
      <c r="Q14" s="354"/>
      <c r="R14" s="353"/>
      <c r="S14" s="100"/>
      <c r="T14" s="252" t="str">
        <f t="shared" si="2"/>
        <v>+1</v>
      </c>
      <c r="U14" s="253">
        <f t="shared" si="6"/>
        <v>1</v>
      </c>
      <c r="V14" s="359"/>
      <c r="W14" s="360"/>
      <c r="X14" s="360"/>
      <c r="Y14" s="360"/>
      <c r="Z14" s="225" t="str">
        <f t="shared" si="3"/>
        <v>+4</v>
      </c>
      <c r="AA14" s="253">
        <f t="shared" si="7"/>
        <v>4</v>
      </c>
      <c r="AB14" s="341">
        <f>สรุปผลเทอม1!L14</f>
        <v>26</v>
      </c>
      <c r="AC14" s="342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60"/>
      <c r="D15" s="360"/>
      <c r="E15" s="354"/>
      <c r="F15" s="228" t="str">
        <f t="shared" si="0"/>
        <v>+4</v>
      </c>
      <c r="G15" s="229">
        <f t="shared" si="4"/>
        <v>4</v>
      </c>
      <c r="H15" s="353"/>
      <c r="I15" s="360"/>
      <c r="J15" s="360"/>
      <c r="K15" s="354"/>
      <c r="L15" s="228" t="str">
        <f t="shared" si="1"/>
        <v>+4</v>
      </c>
      <c r="M15" s="229">
        <f t="shared" si="5"/>
        <v>4</v>
      </c>
      <c r="N15" s="351"/>
      <c r="O15" s="352"/>
      <c r="P15" s="353"/>
      <c r="Q15" s="354"/>
      <c r="R15" s="353"/>
      <c r="S15" s="100"/>
      <c r="T15" s="252" t="str">
        <f t="shared" si="2"/>
        <v>+1</v>
      </c>
      <c r="U15" s="253">
        <f t="shared" si="6"/>
        <v>1</v>
      </c>
      <c r="V15" s="359"/>
      <c r="W15" s="360"/>
      <c r="X15" s="360"/>
      <c r="Y15" s="360"/>
      <c r="Z15" s="225" t="str">
        <f t="shared" si="3"/>
        <v>+4</v>
      </c>
      <c r="AA15" s="253">
        <f t="shared" si="7"/>
        <v>4</v>
      </c>
      <c r="AB15" s="341">
        <f>สรุปผลเทอม1!L15</f>
        <v>26</v>
      </c>
      <c r="AC15" s="342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60"/>
      <c r="D16" s="360"/>
      <c r="E16" s="354"/>
      <c r="F16" s="228" t="str">
        <f t="shared" si="0"/>
        <v>+4</v>
      </c>
      <c r="G16" s="229">
        <f t="shared" si="4"/>
        <v>4</v>
      </c>
      <c r="H16" s="353"/>
      <c r="I16" s="360"/>
      <c r="J16" s="360"/>
      <c r="K16" s="354"/>
      <c r="L16" s="228" t="str">
        <f t="shared" si="1"/>
        <v>+4</v>
      </c>
      <c r="M16" s="229">
        <f t="shared" si="5"/>
        <v>4</v>
      </c>
      <c r="N16" s="351"/>
      <c r="O16" s="352"/>
      <c r="P16" s="353"/>
      <c r="Q16" s="354"/>
      <c r="R16" s="353"/>
      <c r="S16" s="100"/>
      <c r="T16" s="252" t="str">
        <f t="shared" si="2"/>
        <v>+1</v>
      </c>
      <c r="U16" s="253">
        <f t="shared" si="6"/>
        <v>1</v>
      </c>
      <c r="V16" s="359"/>
      <c r="W16" s="360"/>
      <c r="X16" s="360"/>
      <c r="Y16" s="360"/>
      <c r="Z16" s="225" t="str">
        <f t="shared" si="3"/>
        <v>+4</v>
      </c>
      <c r="AA16" s="253">
        <f t="shared" si="7"/>
        <v>4</v>
      </c>
      <c r="AB16" s="341">
        <f>สรุปผลเทอม1!L16</f>
        <v>26</v>
      </c>
      <c r="AC16" s="342"/>
    </row>
    <row r="17" spans="1:29">
      <c r="A17" s="227" t="str">
        <f>IF(รายชื่อสมาชิก!A16="","",รายชื่อสมาชิก!A16&amp; "  " )</f>
        <v xml:space="preserve">12  </v>
      </c>
      <c r="B17" s="359"/>
      <c r="C17" s="360"/>
      <c r="D17" s="360"/>
      <c r="E17" s="354"/>
      <c r="F17" s="228" t="str">
        <f t="shared" si="0"/>
        <v>+4</v>
      </c>
      <c r="G17" s="229">
        <f t="shared" si="4"/>
        <v>4</v>
      </c>
      <c r="H17" s="353"/>
      <c r="I17" s="360"/>
      <c r="J17" s="360"/>
      <c r="K17" s="354"/>
      <c r="L17" s="228" t="str">
        <f t="shared" si="1"/>
        <v>+4</v>
      </c>
      <c r="M17" s="229">
        <f t="shared" si="5"/>
        <v>4</v>
      </c>
      <c r="N17" s="351"/>
      <c r="O17" s="352"/>
      <c r="P17" s="353"/>
      <c r="Q17" s="354"/>
      <c r="R17" s="353"/>
      <c r="S17" s="100"/>
      <c r="T17" s="252" t="str">
        <f t="shared" si="2"/>
        <v>+1</v>
      </c>
      <c r="U17" s="253">
        <f t="shared" si="6"/>
        <v>1</v>
      </c>
      <c r="V17" s="359"/>
      <c r="W17" s="360"/>
      <c r="X17" s="360"/>
      <c r="Y17" s="360"/>
      <c r="Z17" s="225" t="str">
        <f t="shared" si="3"/>
        <v>+4</v>
      </c>
      <c r="AA17" s="253">
        <f t="shared" si="7"/>
        <v>4</v>
      </c>
      <c r="AB17" s="341">
        <f>สรุปผลเทอม1!L17</f>
        <v>26</v>
      </c>
      <c r="AC17" s="342"/>
    </row>
    <row r="18" spans="1:29">
      <c r="A18" s="227" t="str">
        <f>IF(รายชื่อสมาชิก!A17="","",รายชื่อสมาชิก!A17&amp; "  " )</f>
        <v/>
      </c>
      <c r="B18" s="359"/>
      <c r="C18" s="360"/>
      <c r="D18" s="360"/>
      <c r="E18" s="354"/>
      <c r="F18" s="228" t="str">
        <f t="shared" si="0"/>
        <v/>
      </c>
      <c r="G18" s="229" t="str">
        <f t="shared" si="4"/>
        <v/>
      </c>
      <c r="H18" s="353"/>
      <c r="I18" s="360"/>
      <c r="J18" s="360"/>
      <c r="K18" s="354"/>
      <c r="L18" s="228" t="str">
        <f t="shared" si="1"/>
        <v/>
      </c>
      <c r="M18" s="229" t="str">
        <f t="shared" si="5"/>
        <v/>
      </c>
      <c r="N18" s="351"/>
      <c r="O18" s="352"/>
      <c r="P18" s="353"/>
      <c r="Q18" s="354"/>
      <c r="R18" s="353"/>
      <c r="S18" s="100"/>
      <c r="T18" s="252" t="str">
        <f t="shared" si="2"/>
        <v/>
      </c>
      <c r="U18" s="253" t="str">
        <f t="shared" si="6"/>
        <v/>
      </c>
      <c r="V18" s="359"/>
      <c r="W18" s="360"/>
      <c r="X18" s="360"/>
      <c r="Y18" s="360"/>
      <c r="Z18" s="225" t="str">
        <f t="shared" si="3"/>
        <v/>
      </c>
      <c r="AA18" s="253" t="str">
        <f t="shared" si="7"/>
        <v/>
      </c>
      <c r="AB18" s="341" t="str">
        <f>สรุปผลเทอม1!L18</f>
        <v/>
      </c>
      <c r="AC18" s="342"/>
    </row>
    <row r="19" spans="1:29">
      <c r="A19" s="227" t="str">
        <f>IF(รายชื่อสมาชิก!A18="","",รายชื่อสมาชิก!A18&amp; "  " )</f>
        <v/>
      </c>
      <c r="B19" s="359"/>
      <c r="C19" s="360"/>
      <c r="D19" s="360"/>
      <c r="E19" s="354"/>
      <c r="F19" s="228" t="str">
        <f t="shared" si="0"/>
        <v/>
      </c>
      <c r="G19" s="229" t="str">
        <f t="shared" si="4"/>
        <v/>
      </c>
      <c r="H19" s="353"/>
      <c r="I19" s="360"/>
      <c r="J19" s="360"/>
      <c r="K19" s="354"/>
      <c r="L19" s="228" t="str">
        <f t="shared" si="1"/>
        <v/>
      </c>
      <c r="M19" s="229" t="str">
        <f t="shared" si="5"/>
        <v/>
      </c>
      <c r="N19" s="351"/>
      <c r="O19" s="352"/>
      <c r="P19" s="353"/>
      <c r="Q19" s="354"/>
      <c r="R19" s="353"/>
      <c r="S19" s="100"/>
      <c r="T19" s="252" t="str">
        <f t="shared" si="2"/>
        <v/>
      </c>
      <c r="U19" s="253" t="str">
        <f t="shared" si="6"/>
        <v/>
      </c>
      <c r="V19" s="359"/>
      <c r="W19" s="360"/>
      <c r="X19" s="360"/>
      <c r="Y19" s="360"/>
      <c r="Z19" s="225" t="str">
        <f t="shared" si="3"/>
        <v/>
      </c>
      <c r="AA19" s="253" t="str">
        <f t="shared" si="7"/>
        <v/>
      </c>
      <c r="AB19" s="341" t="str">
        <f>สรุปผลเทอม1!L19</f>
        <v/>
      </c>
      <c r="AC19" s="342"/>
    </row>
    <row r="20" spans="1:29">
      <c r="A20" s="227" t="str">
        <f>IF(รายชื่อสมาชิก!A19="","",รายชื่อสมาชิก!A19&amp; "  " )</f>
        <v/>
      </c>
      <c r="B20" s="359"/>
      <c r="C20" s="360"/>
      <c r="D20" s="360"/>
      <c r="E20" s="354"/>
      <c r="F20" s="228" t="str">
        <f t="shared" si="0"/>
        <v/>
      </c>
      <c r="G20" s="229" t="str">
        <f t="shared" si="4"/>
        <v/>
      </c>
      <c r="H20" s="353"/>
      <c r="I20" s="360"/>
      <c r="J20" s="360"/>
      <c r="K20" s="354"/>
      <c r="L20" s="228" t="str">
        <f t="shared" si="1"/>
        <v/>
      </c>
      <c r="M20" s="229" t="str">
        <f t="shared" si="5"/>
        <v/>
      </c>
      <c r="N20" s="351"/>
      <c r="O20" s="352"/>
      <c r="P20" s="353"/>
      <c r="Q20" s="354"/>
      <c r="R20" s="353"/>
      <c r="S20" s="100"/>
      <c r="T20" s="252" t="str">
        <f t="shared" si="2"/>
        <v/>
      </c>
      <c r="U20" s="253" t="str">
        <f t="shared" si="6"/>
        <v/>
      </c>
      <c r="V20" s="359"/>
      <c r="W20" s="360"/>
      <c r="X20" s="360"/>
      <c r="Y20" s="360"/>
      <c r="Z20" s="225" t="str">
        <f t="shared" si="3"/>
        <v/>
      </c>
      <c r="AA20" s="253" t="str">
        <f t="shared" si="7"/>
        <v/>
      </c>
      <c r="AB20" s="341" t="str">
        <f>สรุปผลเทอม1!L20</f>
        <v/>
      </c>
      <c r="AC20" s="342"/>
    </row>
    <row r="21" spans="1:29">
      <c r="A21" s="227" t="str">
        <f>IF(รายชื่อสมาชิก!A20="","",รายชื่อสมาชิก!A20&amp; "  " )</f>
        <v/>
      </c>
      <c r="B21" s="359"/>
      <c r="C21" s="360"/>
      <c r="D21" s="360"/>
      <c r="E21" s="354"/>
      <c r="F21" s="228" t="str">
        <f t="shared" si="0"/>
        <v/>
      </c>
      <c r="G21" s="229" t="str">
        <f t="shared" si="4"/>
        <v/>
      </c>
      <c r="H21" s="353"/>
      <c r="I21" s="360"/>
      <c r="J21" s="360"/>
      <c r="K21" s="354"/>
      <c r="L21" s="228" t="str">
        <f t="shared" si="1"/>
        <v/>
      </c>
      <c r="M21" s="229" t="str">
        <f t="shared" si="5"/>
        <v/>
      </c>
      <c r="N21" s="351"/>
      <c r="O21" s="352"/>
      <c r="P21" s="353"/>
      <c r="Q21" s="354"/>
      <c r="R21" s="353"/>
      <c r="S21" s="100"/>
      <c r="T21" s="252" t="str">
        <f t="shared" si="2"/>
        <v/>
      </c>
      <c r="U21" s="253" t="str">
        <f t="shared" si="6"/>
        <v/>
      </c>
      <c r="V21" s="359"/>
      <c r="W21" s="360"/>
      <c r="X21" s="360"/>
      <c r="Y21" s="360"/>
      <c r="Z21" s="225" t="str">
        <f t="shared" si="3"/>
        <v/>
      </c>
      <c r="AA21" s="253" t="str">
        <f t="shared" si="7"/>
        <v/>
      </c>
      <c r="AB21" s="341" t="str">
        <f>สรุปผลเทอม1!L21</f>
        <v/>
      </c>
      <c r="AC21" s="342"/>
    </row>
    <row r="22" spans="1:29">
      <c r="A22" s="227" t="str">
        <f>IF(รายชื่อสมาชิก!A21="","",รายชื่อสมาชิก!A21&amp; "  " )</f>
        <v/>
      </c>
      <c r="B22" s="359"/>
      <c r="C22" s="360"/>
      <c r="D22" s="360"/>
      <c r="E22" s="354"/>
      <c r="F22" s="228" t="str">
        <f t="shared" si="0"/>
        <v/>
      </c>
      <c r="G22" s="229" t="str">
        <f t="shared" si="4"/>
        <v/>
      </c>
      <c r="H22" s="353"/>
      <c r="I22" s="360"/>
      <c r="J22" s="360"/>
      <c r="K22" s="354"/>
      <c r="L22" s="228" t="str">
        <f t="shared" si="1"/>
        <v/>
      </c>
      <c r="M22" s="229" t="str">
        <f t="shared" si="5"/>
        <v/>
      </c>
      <c r="N22" s="351"/>
      <c r="O22" s="352"/>
      <c r="P22" s="353"/>
      <c r="Q22" s="354"/>
      <c r="R22" s="353"/>
      <c r="S22" s="100"/>
      <c r="T22" s="252" t="str">
        <f t="shared" si="2"/>
        <v/>
      </c>
      <c r="U22" s="253" t="str">
        <f t="shared" si="6"/>
        <v/>
      </c>
      <c r="V22" s="359"/>
      <c r="W22" s="360"/>
      <c r="X22" s="360"/>
      <c r="Y22" s="360"/>
      <c r="Z22" s="225" t="str">
        <f t="shared" si="3"/>
        <v/>
      </c>
      <c r="AA22" s="253" t="str">
        <f t="shared" si="7"/>
        <v/>
      </c>
      <c r="AB22" s="341" t="str">
        <f>สรุปผลเทอม1!L22</f>
        <v/>
      </c>
      <c r="AC22" s="342"/>
    </row>
    <row r="23" spans="1:29">
      <c r="A23" s="227" t="str">
        <f>IF(รายชื่อสมาชิก!A22="","",รายชื่อสมาชิก!A22&amp; "  " )</f>
        <v/>
      </c>
      <c r="B23" s="359"/>
      <c r="C23" s="360"/>
      <c r="D23" s="360"/>
      <c r="E23" s="354"/>
      <c r="F23" s="228" t="str">
        <f t="shared" si="0"/>
        <v/>
      </c>
      <c r="G23" s="229" t="str">
        <f t="shared" si="4"/>
        <v/>
      </c>
      <c r="H23" s="353"/>
      <c r="I23" s="360"/>
      <c r="J23" s="360"/>
      <c r="K23" s="354"/>
      <c r="L23" s="228" t="str">
        <f t="shared" si="1"/>
        <v/>
      </c>
      <c r="M23" s="229" t="str">
        <f t="shared" si="5"/>
        <v/>
      </c>
      <c r="N23" s="351"/>
      <c r="O23" s="352"/>
      <c r="P23" s="353"/>
      <c r="Q23" s="354"/>
      <c r="R23" s="353"/>
      <c r="S23" s="100"/>
      <c r="T23" s="252" t="str">
        <f t="shared" si="2"/>
        <v/>
      </c>
      <c r="U23" s="253" t="str">
        <f t="shared" si="6"/>
        <v/>
      </c>
      <c r="V23" s="359"/>
      <c r="W23" s="360"/>
      <c r="X23" s="360"/>
      <c r="Y23" s="360"/>
      <c r="Z23" s="225" t="str">
        <f t="shared" si="3"/>
        <v/>
      </c>
      <c r="AA23" s="253" t="str">
        <f t="shared" si="7"/>
        <v/>
      </c>
      <c r="AB23" s="341" t="str">
        <f>สรุปผลเทอม1!L23</f>
        <v/>
      </c>
      <c r="AC23" s="342"/>
    </row>
    <row r="24" spans="1:29">
      <c r="A24" s="227" t="str">
        <f>IF(รายชื่อสมาชิก!A23="","",รายชื่อสมาชิก!A23&amp; "  " )</f>
        <v/>
      </c>
      <c r="B24" s="359"/>
      <c r="C24" s="360"/>
      <c r="D24" s="360"/>
      <c r="E24" s="354"/>
      <c r="F24" s="228" t="str">
        <f t="shared" si="0"/>
        <v/>
      </c>
      <c r="G24" s="229" t="str">
        <f t="shared" si="4"/>
        <v/>
      </c>
      <c r="H24" s="353"/>
      <c r="I24" s="360"/>
      <c r="J24" s="360"/>
      <c r="K24" s="354"/>
      <c r="L24" s="228" t="str">
        <f t="shared" si="1"/>
        <v/>
      </c>
      <c r="M24" s="229" t="str">
        <f t="shared" si="5"/>
        <v/>
      </c>
      <c r="N24" s="351"/>
      <c r="O24" s="352"/>
      <c r="P24" s="353"/>
      <c r="Q24" s="354"/>
      <c r="R24" s="353"/>
      <c r="S24" s="100"/>
      <c r="T24" s="252" t="str">
        <f t="shared" si="2"/>
        <v/>
      </c>
      <c r="U24" s="253" t="str">
        <f t="shared" si="6"/>
        <v/>
      </c>
      <c r="V24" s="359"/>
      <c r="W24" s="360"/>
      <c r="X24" s="360"/>
      <c r="Y24" s="360"/>
      <c r="Z24" s="225" t="str">
        <f t="shared" si="3"/>
        <v/>
      </c>
      <c r="AA24" s="253" t="str">
        <f t="shared" si="7"/>
        <v/>
      </c>
      <c r="AB24" s="341" t="str">
        <f>สรุปผลเทอม1!L24</f>
        <v/>
      </c>
      <c r="AC24" s="342"/>
    </row>
    <row r="25" spans="1:29">
      <c r="A25" s="227" t="str">
        <f>IF(รายชื่อสมาชิก!A24="","",รายชื่อสมาชิก!A24&amp; "  " )</f>
        <v/>
      </c>
      <c r="B25" s="359"/>
      <c r="C25" s="360"/>
      <c r="D25" s="360"/>
      <c r="E25" s="354"/>
      <c r="F25" s="228" t="str">
        <f t="shared" si="0"/>
        <v/>
      </c>
      <c r="G25" s="229" t="str">
        <f t="shared" si="4"/>
        <v/>
      </c>
      <c r="H25" s="353"/>
      <c r="I25" s="360"/>
      <c r="J25" s="360"/>
      <c r="K25" s="354"/>
      <c r="L25" s="228" t="str">
        <f t="shared" si="1"/>
        <v/>
      </c>
      <c r="M25" s="229" t="str">
        <f t="shared" si="5"/>
        <v/>
      </c>
      <c r="N25" s="351"/>
      <c r="O25" s="352"/>
      <c r="P25" s="353"/>
      <c r="Q25" s="354"/>
      <c r="R25" s="353"/>
      <c r="S25" s="100"/>
      <c r="T25" s="252" t="str">
        <f t="shared" si="2"/>
        <v/>
      </c>
      <c r="U25" s="253" t="str">
        <f t="shared" si="6"/>
        <v/>
      </c>
      <c r="V25" s="359"/>
      <c r="W25" s="360"/>
      <c r="X25" s="360"/>
      <c r="Y25" s="360"/>
      <c r="Z25" s="225" t="str">
        <f t="shared" si="3"/>
        <v/>
      </c>
      <c r="AA25" s="253" t="str">
        <f t="shared" si="7"/>
        <v/>
      </c>
      <c r="AB25" s="341" t="str">
        <f>สรุปผลเทอม1!L25</f>
        <v/>
      </c>
      <c r="AC25" s="342"/>
    </row>
    <row r="26" spans="1:29">
      <c r="A26" s="227" t="str">
        <f>IF(รายชื่อสมาชิก!A25="","",รายชื่อสมาชิก!A25&amp; "  " )</f>
        <v/>
      </c>
      <c r="B26" s="359"/>
      <c r="C26" s="360"/>
      <c r="D26" s="360"/>
      <c r="E26" s="354"/>
      <c r="F26" s="228" t="str">
        <f t="shared" si="0"/>
        <v/>
      </c>
      <c r="G26" s="229" t="str">
        <f t="shared" si="4"/>
        <v/>
      </c>
      <c r="H26" s="353"/>
      <c r="I26" s="360"/>
      <c r="J26" s="360"/>
      <c r="K26" s="354"/>
      <c r="L26" s="228" t="str">
        <f t="shared" si="1"/>
        <v/>
      </c>
      <c r="M26" s="229" t="str">
        <f t="shared" si="5"/>
        <v/>
      </c>
      <c r="N26" s="351"/>
      <c r="O26" s="352"/>
      <c r="P26" s="353"/>
      <c r="Q26" s="354"/>
      <c r="R26" s="353"/>
      <c r="S26" s="100"/>
      <c r="T26" s="252" t="str">
        <f t="shared" si="2"/>
        <v/>
      </c>
      <c r="U26" s="253" t="str">
        <f t="shared" si="6"/>
        <v/>
      </c>
      <c r="V26" s="359"/>
      <c r="W26" s="360"/>
      <c r="X26" s="360"/>
      <c r="Y26" s="360"/>
      <c r="Z26" s="225" t="str">
        <f t="shared" si="3"/>
        <v/>
      </c>
      <c r="AA26" s="253" t="str">
        <f t="shared" si="7"/>
        <v/>
      </c>
      <c r="AB26" s="341" t="str">
        <f>สรุปผลเทอม1!L26</f>
        <v/>
      </c>
      <c r="AC26" s="342"/>
    </row>
    <row r="27" spans="1:29">
      <c r="A27" s="227" t="str">
        <f>IF(รายชื่อสมาชิก!A26="","",รายชื่อสมาชิก!A26&amp; "  " )</f>
        <v/>
      </c>
      <c r="B27" s="359"/>
      <c r="C27" s="360"/>
      <c r="D27" s="360"/>
      <c r="E27" s="354"/>
      <c r="F27" s="228" t="str">
        <f t="shared" si="0"/>
        <v/>
      </c>
      <c r="G27" s="229" t="str">
        <f t="shared" si="4"/>
        <v/>
      </c>
      <c r="H27" s="353"/>
      <c r="I27" s="360"/>
      <c r="J27" s="360"/>
      <c r="K27" s="354"/>
      <c r="L27" s="228" t="str">
        <f t="shared" si="1"/>
        <v/>
      </c>
      <c r="M27" s="229" t="str">
        <f t="shared" si="5"/>
        <v/>
      </c>
      <c r="N27" s="351"/>
      <c r="O27" s="352"/>
      <c r="P27" s="353"/>
      <c r="Q27" s="354"/>
      <c r="R27" s="353"/>
      <c r="S27" s="100"/>
      <c r="T27" s="252" t="str">
        <f t="shared" si="2"/>
        <v/>
      </c>
      <c r="U27" s="253" t="str">
        <f t="shared" si="6"/>
        <v/>
      </c>
      <c r="V27" s="359"/>
      <c r="W27" s="360"/>
      <c r="X27" s="360"/>
      <c r="Y27" s="360"/>
      <c r="Z27" s="225" t="str">
        <f t="shared" si="3"/>
        <v/>
      </c>
      <c r="AA27" s="253" t="str">
        <f t="shared" si="7"/>
        <v/>
      </c>
      <c r="AB27" s="341" t="str">
        <f>สรุปผลเทอม1!L27</f>
        <v/>
      </c>
      <c r="AC27" s="342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6"/>
      <c r="D28" s="366"/>
      <c r="E28" s="358"/>
      <c r="F28" s="232" t="str">
        <f t="shared" si="0"/>
        <v/>
      </c>
      <c r="G28" s="233" t="str">
        <f t="shared" si="4"/>
        <v/>
      </c>
      <c r="H28" s="357"/>
      <c r="I28" s="366"/>
      <c r="J28" s="366"/>
      <c r="K28" s="358"/>
      <c r="L28" s="232" t="str">
        <f t="shared" si="1"/>
        <v/>
      </c>
      <c r="M28" s="233" t="str">
        <f t="shared" si="5"/>
        <v/>
      </c>
      <c r="N28" s="355"/>
      <c r="O28" s="356"/>
      <c r="P28" s="357"/>
      <c r="Q28" s="358"/>
      <c r="R28" s="357"/>
      <c r="S28" s="101"/>
      <c r="T28" s="254" t="str">
        <f t="shared" si="2"/>
        <v/>
      </c>
      <c r="U28" s="255" t="str">
        <f t="shared" si="6"/>
        <v/>
      </c>
      <c r="V28" s="365"/>
      <c r="W28" s="366"/>
      <c r="X28" s="366"/>
      <c r="Y28" s="366"/>
      <c r="Z28" s="237" t="str">
        <f t="shared" si="3"/>
        <v/>
      </c>
      <c r="AA28" s="255" t="str">
        <f t="shared" si="7"/>
        <v/>
      </c>
      <c r="AB28" s="343" t="str">
        <f>สรุปผลเทอม1!L28</f>
        <v/>
      </c>
      <c r="AC28" s="344"/>
    </row>
  </sheetData>
  <sheetProtection algorithmName="SHA-512" hashValue="gnpm4p8kbDj0jAD/HSJiCEDd5q5Z00CE93ywWOPS8eHJ3sWn8U4gLUlbspJEEgvr5mHyJ9BRKjFH4BKDtlgawg==" saltValue="Fb9Xi3shzIyPCcl3CuE7OA==" spinCount="100000" sheet="1" objects="1" scenarios="1"/>
  <mergeCells count="229">
    <mergeCell ref="A2:C2"/>
    <mergeCell ref="D2:J2"/>
    <mergeCell ref="K2:U2"/>
    <mergeCell ref="V2:AC2"/>
    <mergeCell ref="Z1:AB1"/>
    <mergeCell ref="V5:W5"/>
    <mergeCell ref="X5:Y5"/>
    <mergeCell ref="D6:E6"/>
    <mergeCell ref="H6:I6"/>
    <mergeCell ref="J6:K6"/>
    <mergeCell ref="V6:W6"/>
    <mergeCell ref="X6:Y6"/>
    <mergeCell ref="A3:A5"/>
    <mergeCell ref="B3:G3"/>
    <mergeCell ref="H3:M3"/>
    <mergeCell ref="N3:U3"/>
    <mergeCell ref="V3:AA3"/>
    <mergeCell ref="D5:E5"/>
    <mergeCell ref="H5:I5"/>
    <mergeCell ref="J5:K5"/>
    <mergeCell ref="N5:P5"/>
    <mergeCell ref="Q5:R5"/>
    <mergeCell ref="N6:P6"/>
    <mergeCell ref="Q6:R6"/>
    <mergeCell ref="X7:Y7"/>
    <mergeCell ref="D8:E8"/>
    <mergeCell ref="H8:I8"/>
    <mergeCell ref="J8:K8"/>
    <mergeCell ref="V8:W8"/>
    <mergeCell ref="X8:Y8"/>
    <mergeCell ref="N8:P8"/>
    <mergeCell ref="Q8:R8"/>
    <mergeCell ref="D7:E7"/>
    <mergeCell ref="H7:I7"/>
    <mergeCell ref="J7:K7"/>
    <mergeCell ref="V7:W7"/>
    <mergeCell ref="N7:P7"/>
    <mergeCell ref="Q7:R7"/>
    <mergeCell ref="X9:Y9"/>
    <mergeCell ref="D10:E10"/>
    <mergeCell ref="H10:I10"/>
    <mergeCell ref="J10:K10"/>
    <mergeCell ref="V10:W10"/>
    <mergeCell ref="X10:Y10"/>
    <mergeCell ref="N9:P9"/>
    <mergeCell ref="Q9:R9"/>
    <mergeCell ref="D9:E9"/>
    <mergeCell ref="H9:I9"/>
    <mergeCell ref="J9:K9"/>
    <mergeCell ref="V9:W9"/>
    <mergeCell ref="N10:P10"/>
    <mergeCell ref="Q10:R10"/>
    <mergeCell ref="X11:Y11"/>
    <mergeCell ref="D12:E12"/>
    <mergeCell ref="H12:I12"/>
    <mergeCell ref="J12:K12"/>
    <mergeCell ref="V12:W12"/>
    <mergeCell ref="X12:Y12"/>
    <mergeCell ref="D11:E11"/>
    <mergeCell ref="H11:I11"/>
    <mergeCell ref="J11:K11"/>
    <mergeCell ref="V11:W11"/>
    <mergeCell ref="N11:P11"/>
    <mergeCell ref="Q11:R11"/>
    <mergeCell ref="N12:P12"/>
    <mergeCell ref="Q12:R12"/>
    <mergeCell ref="X13:Y13"/>
    <mergeCell ref="D14:E14"/>
    <mergeCell ref="H14:I14"/>
    <mergeCell ref="J14:K14"/>
    <mergeCell ref="V14:W14"/>
    <mergeCell ref="X14:Y14"/>
    <mergeCell ref="N13:P13"/>
    <mergeCell ref="Q13:R13"/>
    <mergeCell ref="D13:E13"/>
    <mergeCell ref="H13:I13"/>
    <mergeCell ref="J13:K13"/>
    <mergeCell ref="V13:W13"/>
    <mergeCell ref="X15:Y15"/>
    <mergeCell ref="D16:E16"/>
    <mergeCell ref="H16:I16"/>
    <mergeCell ref="J16:K16"/>
    <mergeCell ref="V16:W16"/>
    <mergeCell ref="X16:Y16"/>
    <mergeCell ref="D15:E15"/>
    <mergeCell ref="H15:I15"/>
    <mergeCell ref="J15:K15"/>
    <mergeCell ref="V15:W15"/>
    <mergeCell ref="Q15:R15"/>
    <mergeCell ref="N16:P16"/>
    <mergeCell ref="Q16:R16"/>
    <mergeCell ref="X17:Y17"/>
    <mergeCell ref="D18:E18"/>
    <mergeCell ref="H18:I18"/>
    <mergeCell ref="J18:K18"/>
    <mergeCell ref="V18:W18"/>
    <mergeCell ref="X18:Y18"/>
    <mergeCell ref="N17:P17"/>
    <mergeCell ref="Q17:R17"/>
    <mergeCell ref="D17:E17"/>
    <mergeCell ref="H17:I17"/>
    <mergeCell ref="J17:K17"/>
    <mergeCell ref="V17:W17"/>
    <mergeCell ref="X19:Y19"/>
    <mergeCell ref="D20:E20"/>
    <mergeCell ref="H20:I20"/>
    <mergeCell ref="J20:K20"/>
    <mergeCell ref="V20:W20"/>
    <mergeCell ref="X20:Y20"/>
    <mergeCell ref="D19:E19"/>
    <mergeCell ref="H19:I19"/>
    <mergeCell ref="J19:K19"/>
    <mergeCell ref="V19:W19"/>
    <mergeCell ref="X21:Y21"/>
    <mergeCell ref="D22:E22"/>
    <mergeCell ref="H22:I22"/>
    <mergeCell ref="J22:K22"/>
    <mergeCell ref="V22:W22"/>
    <mergeCell ref="X22:Y22"/>
    <mergeCell ref="N21:P21"/>
    <mergeCell ref="Q21:R21"/>
    <mergeCell ref="D21:E21"/>
    <mergeCell ref="H21:I21"/>
    <mergeCell ref="J21:K21"/>
    <mergeCell ref="V21:W21"/>
    <mergeCell ref="X23:Y23"/>
    <mergeCell ref="D24:E24"/>
    <mergeCell ref="H24:I24"/>
    <mergeCell ref="J24:K24"/>
    <mergeCell ref="V24:W24"/>
    <mergeCell ref="X24:Y24"/>
    <mergeCell ref="D23:E23"/>
    <mergeCell ref="H23:I23"/>
    <mergeCell ref="J23:K23"/>
    <mergeCell ref="V23:W23"/>
    <mergeCell ref="X25:Y25"/>
    <mergeCell ref="D26:E26"/>
    <mergeCell ref="H26:I26"/>
    <mergeCell ref="J26:K26"/>
    <mergeCell ref="V26:W26"/>
    <mergeCell ref="X26:Y26"/>
    <mergeCell ref="N25:P25"/>
    <mergeCell ref="Q25:R25"/>
    <mergeCell ref="D25:E25"/>
    <mergeCell ref="H25:I25"/>
    <mergeCell ref="J25:K25"/>
    <mergeCell ref="V25:W25"/>
    <mergeCell ref="X27:Y27"/>
    <mergeCell ref="D28:E28"/>
    <mergeCell ref="H28:I28"/>
    <mergeCell ref="J28:K28"/>
    <mergeCell ref="V28:W28"/>
    <mergeCell ref="X28:Y28"/>
    <mergeCell ref="D27:E27"/>
    <mergeCell ref="H27:I27"/>
    <mergeCell ref="J27:K27"/>
    <mergeCell ref="V27:W27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AB3:AC4"/>
    <mergeCell ref="AB6:AC6"/>
    <mergeCell ref="AB7:AC7"/>
    <mergeCell ref="N26:P26"/>
    <mergeCell ref="Q26:R26"/>
    <mergeCell ref="N27:P27"/>
    <mergeCell ref="Q27:R27"/>
    <mergeCell ref="N28:P28"/>
    <mergeCell ref="Q28:R28"/>
    <mergeCell ref="N22:P22"/>
    <mergeCell ref="Q22:R22"/>
    <mergeCell ref="N23:P23"/>
    <mergeCell ref="Q23:R23"/>
    <mergeCell ref="N24:P24"/>
    <mergeCell ref="Q24:R24"/>
    <mergeCell ref="N18:P18"/>
    <mergeCell ref="Q18:R18"/>
    <mergeCell ref="N19:P19"/>
    <mergeCell ref="Q19:R19"/>
    <mergeCell ref="N20:P20"/>
    <mergeCell ref="Q20:R20"/>
    <mergeCell ref="N14:P14"/>
    <mergeCell ref="Q14:R14"/>
    <mergeCell ref="N15:P15"/>
    <mergeCell ref="AB26:AC26"/>
    <mergeCell ref="AB27:AC27"/>
    <mergeCell ref="AB28:AC28"/>
    <mergeCell ref="N1:Y1"/>
    <mergeCell ref="A1:M1"/>
    <mergeCell ref="AB20:AC20"/>
    <mergeCell ref="AB21:AC21"/>
    <mergeCell ref="AB22:AC22"/>
    <mergeCell ref="AB23:AC23"/>
    <mergeCell ref="AB24:AC24"/>
    <mergeCell ref="AB25:AC25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5:AC5"/>
  </mergeCells>
  <pageMargins left="0.39166666666666666" right="6.25E-2" top="0.34375" bottom="0.218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1"/>
  <sheetViews>
    <sheetView view="pageLayout" topLeftCell="A4" zoomScaleNormal="100" workbookViewId="0">
      <selection activeCell="L30" sqref="L30 K29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381" t="s">
        <v>468</v>
      </c>
      <c r="B1" s="382"/>
      <c r="C1" s="382"/>
      <c r="D1" s="382"/>
      <c r="E1" s="382"/>
      <c r="F1" s="382"/>
      <c r="G1" s="382" t="str">
        <f>IF(ปก!E8="","",(ปก!I8))</f>
        <v/>
      </c>
      <c r="H1" s="382"/>
      <c r="I1" s="382"/>
      <c r="J1" s="382"/>
      <c r="K1" s="382"/>
      <c r="L1" s="382"/>
      <c r="M1" s="382"/>
      <c r="N1" s="382" t="s">
        <v>497</v>
      </c>
      <c r="O1" s="382"/>
      <c r="P1" s="92">
        <v>1</v>
      </c>
    </row>
    <row r="2" spans="1:16" ht="21.6" thickBot="1">
      <c r="A2" s="387" t="s">
        <v>22</v>
      </c>
      <c r="B2" s="388"/>
      <c r="C2" s="383" t="str">
        <f>ปก!H10</f>
        <v>นางวรวรรณ์ ศรีเพชร</v>
      </c>
      <c r="D2" s="384"/>
      <c r="E2" s="384"/>
      <c r="F2" s="385"/>
      <c r="G2" s="383">
        <f>ปก!H11</f>
        <v>0</v>
      </c>
      <c r="H2" s="384"/>
      <c r="I2" s="384"/>
      <c r="J2" s="384"/>
      <c r="K2" s="384"/>
      <c r="L2" s="385"/>
      <c r="M2" s="383" t="str">
        <f>ปก!F9</f>
        <v>ชั้นประถมศึกษาปีที่ 6</v>
      </c>
      <c r="N2" s="384"/>
      <c r="O2" s="384"/>
      <c r="P2" s="386"/>
    </row>
    <row r="3" spans="1:16" ht="21.6" thickBot="1">
      <c r="A3" s="421" t="s">
        <v>1</v>
      </c>
      <c r="B3" s="345" t="s">
        <v>431</v>
      </c>
      <c r="C3" s="424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389" t="s">
        <v>433</v>
      </c>
      <c r="N3" s="390"/>
      <c r="O3" s="391"/>
      <c r="P3" s="392"/>
    </row>
    <row r="4" spans="1:16">
      <c r="A4" s="422"/>
      <c r="B4" s="425"/>
      <c r="C4" s="426"/>
      <c r="D4" s="393">
        <v>10</v>
      </c>
      <c r="E4" s="395">
        <v>10</v>
      </c>
      <c r="F4" s="395">
        <v>10</v>
      </c>
      <c r="G4" s="395">
        <v>10</v>
      </c>
      <c r="H4" s="395">
        <v>10</v>
      </c>
      <c r="I4" s="395">
        <v>10</v>
      </c>
      <c r="J4" s="395">
        <v>10</v>
      </c>
      <c r="K4" s="397">
        <v>10</v>
      </c>
      <c r="L4" s="399">
        <v>80</v>
      </c>
      <c r="M4" s="152" t="s">
        <v>64</v>
      </c>
      <c r="N4" s="401" t="s">
        <v>64</v>
      </c>
      <c r="O4" s="152" t="s">
        <v>55</v>
      </c>
      <c r="P4" s="79" t="s">
        <v>437</v>
      </c>
    </row>
    <row r="5" spans="1:16" ht="24" customHeight="1" thickBot="1">
      <c r="A5" s="423"/>
      <c r="B5" s="427"/>
      <c r="C5" s="428"/>
      <c r="D5" s="394"/>
      <c r="E5" s="396"/>
      <c r="F5" s="396"/>
      <c r="G5" s="396"/>
      <c r="H5" s="396"/>
      <c r="I5" s="396"/>
      <c r="J5" s="396"/>
      <c r="K5" s="398"/>
      <c r="L5" s="400"/>
      <c r="M5" s="153" t="s">
        <v>435</v>
      </c>
      <c r="N5" s="402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419" t="str">
        <f>IF(รายชื่อสมาชิก!D5="","",รายชื่อสมาชิก!D5&amp; "  " )</f>
        <v xml:space="preserve">เด็กชายนพเก้า  อุตพันธ์  </v>
      </c>
      <c r="C6" s="420"/>
      <c r="D6" s="85">
        <f>'คุณลักษณะ(ข้อ1-4)'!I6</f>
        <v>10</v>
      </c>
      <c r="E6" s="85">
        <f>'คุณลักษณะ(ข้อ1-4)'!O6</f>
        <v>10</v>
      </c>
      <c r="F6" s="85">
        <f>'คุณลักษณะ(ข้อ1-4)'!T6</f>
        <v>10</v>
      </c>
      <c r="G6" s="85">
        <f>'คุณลักษณะ(ข้อ1-4)'!AD6</f>
        <v>10</v>
      </c>
      <c r="H6" s="85">
        <f>'คุณลักษณะ(ข้อ5-8)'!G6</f>
        <v>10</v>
      </c>
      <c r="I6" s="85">
        <f>'คุณลักษณะ(ข้อ5-8)'!M6</f>
        <v>10</v>
      </c>
      <c r="J6" s="85">
        <f>'คุณลักษณะ(ข้อ5-8)'!U6</f>
        <v>10</v>
      </c>
      <c r="K6" s="90">
        <f>'คุณลักษณะ(ข้อ5-8)'!AA6</f>
        <v>10</v>
      </c>
      <c r="L6" s="158">
        <f>IF($A6="","",(SUM(D6:K6)))</f>
        <v>80</v>
      </c>
      <c r="M6" s="83" t="str">
        <f>IF($A6="","",IF(L6&gt;=75.5,"√"," "))</f>
        <v>√</v>
      </c>
      <c r="N6" s="82" t="str">
        <f>IF($A6="","",IF(L6&gt;=75.5," ",IF(L6&gt;=65.5,"√",IF(L6&lt;65.5," "))))</f>
        <v xml:space="preserve"> </v>
      </c>
      <c r="O6" s="82" t="str">
        <f>IF($A6="","",IF(L6&gt;=65.5," ",IF(L6&gt;=40.5,"√",IF(L6&lt;40.5," "))))</f>
        <v xml:space="preserve"> </v>
      </c>
      <c r="P6" s="84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408" t="str">
        <f>IF(รายชื่อสมาชิก!D6="","",รายชื่อสมาชิก!D6&amp; "  " )</f>
        <v xml:space="preserve">เด็กชายเดชานนท์ คณานิตย์  </v>
      </c>
      <c r="C7" s="409"/>
      <c r="D7" s="85">
        <f>'คุณลักษณะ(ข้อ1-4)'!I7</f>
        <v>10</v>
      </c>
      <c r="E7" s="85">
        <f>'คุณลักษณะ(ข้อ1-4)'!O7</f>
        <v>10</v>
      </c>
      <c r="F7" s="85">
        <f>'คุณลักษณะ(ข้อ1-4)'!T7</f>
        <v>10</v>
      </c>
      <c r="G7" s="85">
        <f>'คุณลักษณะ(ข้อ1-4)'!AD7</f>
        <v>10</v>
      </c>
      <c r="H7" s="85">
        <f>'คุณลักษณะ(ข้อ5-8)'!G7</f>
        <v>10</v>
      </c>
      <c r="I7" s="85">
        <f>'คุณลักษณะ(ข้อ5-8)'!M7</f>
        <v>10</v>
      </c>
      <c r="J7" s="85">
        <f>'คุณลักษณะ(ข้อ5-8)'!U7</f>
        <v>10</v>
      </c>
      <c r="K7" s="90">
        <f>'คุณลักษณะ(ข้อ5-8)'!AA7</f>
        <v>10</v>
      </c>
      <c r="L7" s="159">
        <f t="shared" ref="L7:L28" si="0">IF($A7="","",(SUM(D7:K7)))</f>
        <v>80</v>
      </c>
      <c r="M7" s="168" t="str">
        <f t="shared" ref="M7:M28" si="1">IF($A7="","",IF(L7&gt;=75.5,"√"," "))</f>
        <v>√</v>
      </c>
      <c r="N7" s="161" t="str">
        <f t="shared" ref="N7:N28" si="2">IF($A7="","",IF(L7&gt;=75.5," ",IF(L7&gt;=65.5,"√",IF(L7&lt;65.5," "))))</f>
        <v xml:space="preserve"> </v>
      </c>
      <c r="O7" s="161" t="str">
        <f t="shared" ref="O7:O28" si="3">IF($A7="","",IF(L7&gt;=65.5," ",IF(L7&gt;=40.5,"√",IF(L7&lt;40.5," "))))</f>
        <v xml:space="preserve"> </v>
      </c>
      <c r="P7" s="169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408" t="str">
        <f>IF(รายชื่อสมาชิก!D7="","",รายชื่อสมาชิก!D7&amp; "  " )</f>
        <v xml:space="preserve">เด็กชายภาคภูมิ  ปิ่นสุก  </v>
      </c>
      <c r="C8" s="409"/>
      <c r="D8" s="85">
        <f>'คุณลักษณะ(ข้อ1-4)'!I8</f>
        <v>10</v>
      </c>
      <c r="E8" s="85">
        <f>'คุณลักษณะ(ข้อ1-4)'!O8</f>
        <v>10</v>
      </c>
      <c r="F8" s="85">
        <f>'คุณลักษณะ(ข้อ1-4)'!T8</f>
        <v>10</v>
      </c>
      <c r="G8" s="85">
        <f>'คุณลักษณะ(ข้อ1-4)'!AD8</f>
        <v>10</v>
      </c>
      <c r="H8" s="85">
        <f>'คุณลักษณะ(ข้อ5-8)'!G8</f>
        <v>10</v>
      </c>
      <c r="I8" s="85">
        <f>'คุณลักษณะ(ข้อ5-8)'!M8</f>
        <v>10</v>
      </c>
      <c r="J8" s="85">
        <f>'คุณลักษณะ(ข้อ5-8)'!U8</f>
        <v>10</v>
      </c>
      <c r="K8" s="90">
        <f>'คุณลักษณะ(ข้อ5-8)'!AA8</f>
        <v>10</v>
      </c>
      <c r="L8" s="159">
        <f t="shared" si="0"/>
        <v>80</v>
      </c>
      <c r="M8" s="168" t="str">
        <f t="shared" si="1"/>
        <v>√</v>
      </c>
      <c r="N8" s="161" t="str">
        <f t="shared" si="2"/>
        <v xml:space="preserve"> </v>
      </c>
      <c r="O8" s="161" t="str">
        <f t="shared" si="3"/>
        <v xml:space="preserve"> </v>
      </c>
      <c r="P8" s="169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408" t="str">
        <f>IF(รายชื่อสมาชิก!D8="","",รายชื่อสมาชิก!D8&amp; "  " )</f>
        <v xml:space="preserve">เด็กชายอรรถนนท์ สายพานทอง  </v>
      </c>
      <c r="C9" s="409"/>
      <c r="D9" s="85">
        <f>'คุณลักษณะ(ข้อ1-4)'!I9</f>
        <v>10</v>
      </c>
      <c r="E9" s="85">
        <f>'คุณลักษณะ(ข้อ1-4)'!O9</f>
        <v>10</v>
      </c>
      <c r="F9" s="85">
        <f>'คุณลักษณะ(ข้อ1-4)'!T9</f>
        <v>10</v>
      </c>
      <c r="G9" s="85">
        <f>'คุณลักษณะ(ข้อ1-4)'!AD9</f>
        <v>10</v>
      </c>
      <c r="H9" s="85">
        <f>'คุณลักษณะ(ข้อ5-8)'!G9</f>
        <v>10</v>
      </c>
      <c r="I9" s="85">
        <f>'คุณลักษณะ(ข้อ5-8)'!M9</f>
        <v>10</v>
      </c>
      <c r="J9" s="85">
        <f>'คุณลักษณะ(ข้อ5-8)'!U9</f>
        <v>10</v>
      </c>
      <c r="K9" s="90">
        <f>'คุณลักษณะ(ข้อ5-8)'!AA9</f>
        <v>10</v>
      </c>
      <c r="L9" s="159">
        <f t="shared" si="0"/>
        <v>80</v>
      </c>
      <c r="M9" s="168" t="str">
        <f t="shared" si="1"/>
        <v>√</v>
      </c>
      <c r="N9" s="161" t="str">
        <f t="shared" si="2"/>
        <v xml:space="preserve"> </v>
      </c>
      <c r="O9" s="161" t="str">
        <f t="shared" si="3"/>
        <v xml:space="preserve"> </v>
      </c>
      <c r="P9" s="169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408" t="str">
        <f>IF(รายชื่อสมาชิก!D9="","",รายชื่อสมาชิก!D9&amp; "  " )</f>
        <v xml:space="preserve">เด็กชายอธิชา  นัยรัตน์  </v>
      </c>
      <c r="C10" s="409"/>
      <c r="D10" s="85">
        <f>'คุณลักษณะ(ข้อ1-4)'!I10</f>
        <v>10</v>
      </c>
      <c r="E10" s="85">
        <f>'คุณลักษณะ(ข้อ1-4)'!O10</f>
        <v>10</v>
      </c>
      <c r="F10" s="85">
        <f>'คุณลักษณะ(ข้อ1-4)'!T10</f>
        <v>10</v>
      </c>
      <c r="G10" s="85">
        <f>'คุณลักษณะ(ข้อ1-4)'!AD10</f>
        <v>10</v>
      </c>
      <c r="H10" s="85">
        <f>'คุณลักษณะ(ข้อ5-8)'!G10</f>
        <v>10</v>
      </c>
      <c r="I10" s="85">
        <f>'คุณลักษณะ(ข้อ5-8)'!M10</f>
        <v>10</v>
      </c>
      <c r="J10" s="85">
        <f>'คุณลักษณะ(ข้อ5-8)'!U10</f>
        <v>10</v>
      </c>
      <c r="K10" s="90">
        <f>'คุณลักษณะ(ข้อ5-8)'!AA10</f>
        <v>10</v>
      </c>
      <c r="L10" s="159">
        <f t="shared" si="0"/>
        <v>80</v>
      </c>
      <c r="M10" s="168" t="str">
        <f t="shared" si="1"/>
        <v>√</v>
      </c>
      <c r="N10" s="161" t="str">
        <f t="shared" si="2"/>
        <v xml:space="preserve"> </v>
      </c>
      <c r="O10" s="161" t="str">
        <f t="shared" si="3"/>
        <v xml:space="preserve"> </v>
      </c>
      <c r="P10" s="169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408" t="str">
        <f>IF(รายชื่อสมาชิก!D10="","",รายชื่อสมาชิก!D10&amp; "  " )</f>
        <v xml:space="preserve">เด็กชายดนัยเทพ ปังกลาง  </v>
      </c>
      <c r="C11" s="409"/>
      <c r="D11" s="85">
        <f>'คุณลักษณะ(ข้อ1-4)'!I11</f>
        <v>-2</v>
      </c>
      <c r="E11" s="85">
        <f>'คุณลักษณะ(ข้อ1-4)'!O11</f>
        <v>4</v>
      </c>
      <c r="F11" s="85">
        <f>'คุณลักษณะ(ข้อ1-4)'!T11</f>
        <v>7</v>
      </c>
      <c r="G11" s="85">
        <f>'คุณลักษณะ(ข้อ1-4)'!AD11</f>
        <v>4</v>
      </c>
      <c r="H11" s="85">
        <f>'คุณลักษณะ(ข้อ5-8)'!G11</f>
        <v>4</v>
      </c>
      <c r="I11" s="85">
        <f>'คุณลักษณะ(ข้อ5-8)'!M11</f>
        <v>4</v>
      </c>
      <c r="J11" s="85">
        <f>'คุณลักษณะ(ข้อ5-8)'!U11</f>
        <v>1</v>
      </c>
      <c r="K11" s="90">
        <f>'คุณลักษณะ(ข้อ5-8)'!AA11</f>
        <v>4</v>
      </c>
      <c r="L11" s="159">
        <f t="shared" si="0"/>
        <v>26</v>
      </c>
      <c r="M11" s="168" t="str">
        <f t="shared" si="1"/>
        <v xml:space="preserve"> </v>
      </c>
      <c r="N11" s="161" t="str">
        <f t="shared" si="2"/>
        <v xml:space="preserve"> </v>
      </c>
      <c r="O11" s="161" t="str">
        <f t="shared" si="3"/>
        <v xml:space="preserve"> </v>
      </c>
      <c r="P11" s="169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408" t="str">
        <f>IF(รายชื่อสมาชิก!D11="","",รายชื่อสมาชิก!D11&amp; "  " )</f>
        <v xml:space="preserve">เด็กชายชญานนท์ รัตนบุรี  </v>
      </c>
      <c r="C12" s="409"/>
      <c r="D12" s="85">
        <f>'คุณลักษณะ(ข้อ1-4)'!I12</f>
        <v>-2</v>
      </c>
      <c r="E12" s="85">
        <f>'คุณลักษณะ(ข้อ1-4)'!O12</f>
        <v>4</v>
      </c>
      <c r="F12" s="85">
        <f>'คุณลักษณะ(ข้อ1-4)'!T12</f>
        <v>7</v>
      </c>
      <c r="G12" s="85">
        <f>'คุณลักษณะ(ข้อ1-4)'!AD12</f>
        <v>4</v>
      </c>
      <c r="H12" s="85">
        <f>'คุณลักษณะ(ข้อ5-8)'!G12</f>
        <v>4</v>
      </c>
      <c r="I12" s="85">
        <f>'คุณลักษณะ(ข้อ5-8)'!M12</f>
        <v>4</v>
      </c>
      <c r="J12" s="85">
        <f>'คุณลักษณะ(ข้อ5-8)'!U12</f>
        <v>1</v>
      </c>
      <c r="K12" s="90">
        <f>'คุณลักษณะ(ข้อ5-8)'!AA12</f>
        <v>4</v>
      </c>
      <c r="L12" s="159">
        <f t="shared" si="0"/>
        <v>26</v>
      </c>
      <c r="M12" s="168" t="str">
        <f t="shared" si="1"/>
        <v xml:space="preserve"> </v>
      </c>
      <c r="N12" s="161" t="str">
        <f t="shared" si="2"/>
        <v xml:space="preserve"> </v>
      </c>
      <c r="O12" s="161" t="str">
        <f t="shared" si="3"/>
        <v xml:space="preserve"> </v>
      </c>
      <c r="P12" s="169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408" t="str">
        <f>IF(รายชื่อสมาชิก!D12="","",รายชื่อสมาชิก!D12&amp; "  " )</f>
        <v xml:space="preserve">เด็กชายอัครพล เตโพธิ์  </v>
      </c>
      <c r="C13" s="409"/>
      <c r="D13" s="85">
        <f>'คุณลักษณะ(ข้อ1-4)'!I13</f>
        <v>-2</v>
      </c>
      <c r="E13" s="85">
        <f>'คุณลักษณะ(ข้อ1-4)'!O13</f>
        <v>4</v>
      </c>
      <c r="F13" s="85">
        <f>'คุณลักษณะ(ข้อ1-4)'!T13</f>
        <v>7</v>
      </c>
      <c r="G13" s="85">
        <f>'คุณลักษณะ(ข้อ1-4)'!AD13</f>
        <v>4</v>
      </c>
      <c r="H13" s="85">
        <f>'คุณลักษณะ(ข้อ5-8)'!G13</f>
        <v>4</v>
      </c>
      <c r="I13" s="85">
        <f>'คุณลักษณะ(ข้อ5-8)'!M13</f>
        <v>4</v>
      </c>
      <c r="J13" s="85">
        <f>'คุณลักษณะ(ข้อ5-8)'!U13</f>
        <v>1</v>
      </c>
      <c r="K13" s="90">
        <f>'คุณลักษณะ(ข้อ5-8)'!AA13</f>
        <v>4</v>
      </c>
      <c r="L13" s="159">
        <f t="shared" si="0"/>
        <v>26</v>
      </c>
      <c r="M13" s="168" t="str">
        <f t="shared" si="1"/>
        <v xml:space="preserve"> </v>
      </c>
      <c r="N13" s="161" t="str">
        <f t="shared" si="2"/>
        <v xml:space="preserve"> </v>
      </c>
      <c r="O13" s="161" t="str">
        <f t="shared" si="3"/>
        <v xml:space="preserve"> </v>
      </c>
      <c r="P13" s="169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408" t="str">
        <f>IF(รายชื่อสมาชิก!D13="","",รายชื่อสมาชิก!D13&amp; "  " )</f>
        <v xml:space="preserve">เด็กชายบัญญพนต์ แสนหลวง  </v>
      </c>
      <c r="C14" s="409"/>
      <c r="D14" s="85">
        <f>'คุณลักษณะ(ข้อ1-4)'!I14</f>
        <v>-2</v>
      </c>
      <c r="E14" s="85">
        <f>'คุณลักษณะ(ข้อ1-4)'!O14</f>
        <v>4</v>
      </c>
      <c r="F14" s="85">
        <f>'คุณลักษณะ(ข้อ1-4)'!T14</f>
        <v>7</v>
      </c>
      <c r="G14" s="85">
        <f>'คุณลักษณะ(ข้อ1-4)'!AD14</f>
        <v>4</v>
      </c>
      <c r="H14" s="85">
        <f>'คุณลักษณะ(ข้อ5-8)'!G14</f>
        <v>4</v>
      </c>
      <c r="I14" s="85">
        <f>'คุณลักษณะ(ข้อ5-8)'!M14</f>
        <v>4</v>
      </c>
      <c r="J14" s="85">
        <f>'คุณลักษณะ(ข้อ5-8)'!U14</f>
        <v>1</v>
      </c>
      <c r="K14" s="90">
        <f>'คุณลักษณะ(ข้อ5-8)'!AA14</f>
        <v>4</v>
      </c>
      <c r="L14" s="159">
        <f t="shared" si="0"/>
        <v>26</v>
      </c>
      <c r="M14" s="168" t="str">
        <f t="shared" si="1"/>
        <v xml:space="preserve"> </v>
      </c>
      <c r="N14" s="161" t="str">
        <f t="shared" si="2"/>
        <v xml:space="preserve"> </v>
      </c>
      <c r="O14" s="161" t="str">
        <f t="shared" si="3"/>
        <v xml:space="preserve"> </v>
      </c>
      <c r="P14" s="169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408" t="str">
        <f>IF(รายชื่อสมาชิก!D14="","",รายชื่อสมาชิก!D14&amp; "  " )</f>
        <v xml:space="preserve">เด็กชายติณณภพ ผาตะนนท์  </v>
      </c>
      <c r="C15" s="409"/>
      <c r="D15" s="85">
        <f>'คุณลักษณะ(ข้อ1-4)'!I15</f>
        <v>-2</v>
      </c>
      <c r="E15" s="85">
        <f>'คุณลักษณะ(ข้อ1-4)'!O15</f>
        <v>4</v>
      </c>
      <c r="F15" s="85">
        <f>'คุณลักษณะ(ข้อ1-4)'!T15</f>
        <v>7</v>
      </c>
      <c r="G15" s="85">
        <f>'คุณลักษณะ(ข้อ1-4)'!AD15</f>
        <v>4</v>
      </c>
      <c r="H15" s="85">
        <f>'คุณลักษณะ(ข้อ5-8)'!G15</f>
        <v>4</v>
      </c>
      <c r="I15" s="85">
        <f>'คุณลักษณะ(ข้อ5-8)'!M15</f>
        <v>4</v>
      </c>
      <c r="J15" s="85">
        <f>'คุณลักษณะ(ข้อ5-8)'!U15</f>
        <v>1</v>
      </c>
      <c r="K15" s="90">
        <f>'คุณลักษณะ(ข้อ5-8)'!AA15</f>
        <v>4</v>
      </c>
      <c r="L15" s="159">
        <f t="shared" si="0"/>
        <v>26</v>
      </c>
      <c r="M15" s="168" t="str">
        <f t="shared" si="1"/>
        <v xml:space="preserve"> </v>
      </c>
      <c r="N15" s="161" t="str">
        <f t="shared" si="2"/>
        <v xml:space="preserve"> </v>
      </c>
      <c r="O15" s="161" t="str">
        <f t="shared" si="3"/>
        <v xml:space="preserve"> </v>
      </c>
      <c r="P15" s="169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408" t="str">
        <f>IF(รายชื่อสมาชิก!D15="","",รายชื่อสมาชิก!D15&amp; "  " )</f>
        <v xml:space="preserve">เด็กหญิงลินดา วรจันทร์  </v>
      </c>
      <c r="C16" s="409"/>
      <c r="D16" s="85">
        <f>'คุณลักษณะ(ข้อ1-4)'!I16</f>
        <v>-2</v>
      </c>
      <c r="E16" s="85">
        <f>'คุณลักษณะ(ข้อ1-4)'!O16</f>
        <v>4</v>
      </c>
      <c r="F16" s="85">
        <f>'คุณลักษณะ(ข้อ1-4)'!T16</f>
        <v>7</v>
      </c>
      <c r="G16" s="85">
        <f>'คุณลักษณะ(ข้อ1-4)'!AD16</f>
        <v>4</v>
      </c>
      <c r="H16" s="85">
        <f>'คุณลักษณะ(ข้อ5-8)'!G16</f>
        <v>4</v>
      </c>
      <c r="I16" s="85">
        <f>'คุณลักษณะ(ข้อ5-8)'!M16</f>
        <v>4</v>
      </c>
      <c r="J16" s="85">
        <f>'คุณลักษณะ(ข้อ5-8)'!U16</f>
        <v>1</v>
      </c>
      <c r="K16" s="90">
        <f>'คุณลักษณะ(ข้อ5-8)'!AA16</f>
        <v>4</v>
      </c>
      <c r="L16" s="159">
        <f t="shared" si="0"/>
        <v>26</v>
      </c>
      <c r="M16" s="168" t="str">
        <f t="shared" si="1"/>
        <v xml:space="preserve"> </v>
      </c>
      <c r="N16" s="161" t="str">
        <f t="shared" si="2"/>
        <v xml:space="preserve"> </v>
      </c>
      <c r="O16" s="161" t="str">
        <f t="shared" si="3"/>
        <v xml:space="preserve"> </v>
      </c>
      <c r="P16" s="169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 xml:space="preserve">12  </v>
      </c>
      <c r="B17" s="408" t="str">
        <f>IF(รายชื่อสมาชิก!D16="","",รายชื่อสมาชิก!D16&amp; "  " )</f>
        <v xml:space="preserve">เด็กหญิงกัญญรัตน์ หกขุนทด   </v>
      </c>
      <c r="C17" s="409"/>
      <c r="D17" s="85">
        <f>'คุณลักษณะ(ข้อ1-4)'!I17</f>
        <v>-2</v>
      </c>
      <c r="E17" s="85">
        <f>'คุณลักษณะ(ข้อ1-4)'!O17</f>
        <v>4</v>
      </c>
      <c r="F17" s="85">
        <f>'คุณลักษณะ(ข้อ1-4)'!T17</f>
        <v>7</v>
      </c>
      <c r="G17" s="85">
        <f>'คุณลักษณะ(ข้อ1-4)'!AD17</f>
        <v>4</v>
      </c>
      <c r="H17" s="85">
        <f>'คุณลักษณะ(ข้อ5-8)'!G17</f>
        <v>4</v>
      </c>
      <c r="I17" s="85">
        <f>'คุณลักษณะ(ข้อ5-8)'!M17</f>
        <v>4</v>
      </c>
      <c r="J17" s="85">
        <f>'คุณลักษณะ(ข้อ5-8)'!U17</f>
        <v>1</v>
      </c>
      <c r="K17" s="90">
        <f>'คุณลักษณะ(ข้อ5-8)'!AA17</f>
        <v>4</v>
      </c>
      <c r="L17" s="159">
        <f t="shared" si="0"/>
        <v>26</v>
      </c>
      <c r="M17" s="168" t="str">
        <f t="shared" si="1"/>
        <v xml:space="preserve"> </v>
      </c>
      <c r="N17" s="161" t="str">
        <f t="shared" si="2"/>
        <v xml:space="preserve"> </v>
      </c>
      <c r="O17" s="161" t="str">
        <f t="shared" si="3"/>
        <v xml:space="preserve"> </v>
      </c>
      <c r="P17" s="169" t="str">
        <f t="shared" si="4"/>
        <v>√</v>
      </c>
    </row>
    <row r="18" spans="1:16">
      <c r="A18" s="75" t="str">
        <f>IF(รายชื่อสมาชิก!A17="","",รายชื่อสมาชิก!A17&amp; "  " )</f>
        <v/>
      </c>
      <c r="B18" s="408" t="str">
        <f>IF(รายชื่อสมาชิก!D17="","",รายชื่อสมาชิก!D17&amp; "  " )</f>
        <v/>
      </c>
      <c r="C18" s="409"/>
      <c r="D18" s="85" t="str">
        <f>'คุณลักษณะ(ข้อ1-4)'!I18</f>
        <v/>
      </c>
      <c r="E18" s="85" t="str">
        <f>'คุณลักษณะ(ข้อ1-4)'!O18</f>
        <v/>
      </c>
      <c r="F18" s="85" t="str">
        <f>'คุณลักษณะ(ข้อ1-4)'!T18</f>
        <v/>
      </c>
      <c r="G18" s="85" t="str">
        <f>'คุณลักษณะ(ข้อ1-4)'!AD18</f>
        <v/>
      </c>
      <c r="H18" s="85" t="str">
        <f>'คุณลักษณะ(ข้อ5-8)'!G18</f>
        <v/>
      </c>
      <c r="I18" s="85" t="str">
        <f>'คุณลักษณะ(ข้อ5-8)'!M18</f>
        <v/>
      </c>
      <c r="J18" s="85" t="str">
        <f>'คุณลักษณะ(ข้อ5-8)'!U18</f>
        <v/>
      </c>
      <c r="K18" s="90" t="str">
        <f>'คุณลักษณะ(ข้อ5-8)'!AA18</f>
        <v/>
      </c>
      <c r="L18" s="159" t="str">
        <f t="shared" si="0"/>
        <v/>
      </c>
      <c r="M18" s="168" t="str">
        <f t="shared" si="1"/>
        <v/>
      </c>
      <c r="N18" s="161" t="str">
        <f t="shared" si="2"/>
        <v/>
      </c>
      <c r="O18" s="161" t="str">
        <f t="shared" si="3"/>
        <v/>
      </c>
      <c r="P18" s="169" t="str">
        <f t="shared" si="4"/>
        <v/>
      </c>
    </row>
    <row r="19" spans="1:16">
      <c r="A19" s="75" t="str">
        <f>IF(รายชื่อสมาชิก!A18="","",รายชื่อสมาชิก!A18&amp; "  " )</f>
        <v/>
      </c>
      <c r="B19" s="408" t="str">
        <f>IF(รายชื่อสมาชิก!D18="","",รายชื่อสมาชิก!D18&amp; "  " )</f>
        <v/>
      </c>
      <c r="C19" s="409"/>
      <c r="D19" s="85" t="str">
        <f>'คุณลักษณะ(ข้อ1-4)'!I19</f>
        <v/>
      </c>
      <c r="E19" s="85" t="str">
        <f>'คุณลักษณะ(ข้อ1-4)'!O19</f>
        <v/>
      </c>
      <c r="F19" s="85" t="str">
        <f>'คุณลักษณะ(ข้อ1-4)'!T19</f>
        <v/>
      </c>
      <c r="G19" s="85" t="str">
        <f>'คุณลักษณะ(ข้อ1-4)'!AD19</f>
        <v/>
      </c>
      <c r="H19" s="85" t="str">
        <f>'คุณลักษณะ(ข้อ5-8)'!G19</f>
        <v/>
      </c>
      <c r="I19" s="85" t="str">
        <f>'คุณลักษณะ(ข้อ5-8)'!M19</f>
        <v/>
      </c>
      <c r="J19" s="85" t="str">
        <f>'คุณลักษณะ(ข้อ5-8)'!U19</f>
        <v/>
      </c>
      <c r="K19" s="90" t="str">
        <f>'คุณลักษณะ(ข้อ5-8)'!AA19</f>
        <v/>
      </c>
      <c r="L19" s="159" t="str">
        <f t="shared" si="0"/>
        <v/>
      </c>
      <c r="M19" s="168" t="str">
        <f t="shared" si="1"/>
        <v/>
      </c>
      <c r="N19" s="161" t="str">
        <f t="shared" si="2"/>
        <v/>
      </c>
      <c r="O19" s="161" t="str">
        <f t="shared" si="3"/>
        <v/>
      </c>
      <c r="P19" s="169" t="str">
        <f t="shared" si="4"/>
        <v/>
      </c>
    </row>
    <row r="20" spans="1:16">
      <c r="A20" s="75" t="str">
        <f>IF(รายชื่อสมาชิก!A19="","",รายชื่อสมาชิก!A19&amp; "  " )</f>
        <v/>
      </c>
      <c r="B20" s="408" t="str">
        <f>IF(รายชื่อสมาชิก!D19="","",รายชื่อสมาชิก!D19&amp; "  " )</f>
        <v/>
      </c>
      <c r="C20" s="409"/>
      <c r="D20" s="85" t="str">
        <f>'คุณลักษณะ(ข้อ1-4)'!I20</f>
        <v/>
      </c>
      <c r="E20" s="85" t="str">
        <f>'คุณลักษณะ(ข้อ1-4)'!O20</f>
        <v/>
      </c>
      <c r="F20" s="85" t="str">
        <f>'คุณลักษณะ(ข้อ1-4)'!T20</f>
        <v/>
      </c>
      <c r="G20" s="85" t="str">
        <f>'คุณลักษณะ(ข้อ1-4)'!AD20</f>
        <v/>
      </c>
      <c r="H20" s="85" t="str">
        <f>'คุณลักษณะ(ข้อ5-8)'!G20</f>
        <v/>
      </c>
      <c r="I20" s="85" t="str">
        <f>'คุณลักษณะ(ข้อ5-8)'!M20</f>
        <v/>
      </c>
      <c r="J20" s="85" t="str">
        <f>'คุณลักษณะ(ข้อ5-8)'!U20</f>
        <v/>
      </c>
      <c r="K20" s="90" t="str">
        <f>'คุณลักษณะ(ข้อ5-8)'!AA20</f>
        <v/>
      </c>
      <c r="L20" s="159" t="str">
        <f t="shared" si="0"/>
        <v/>
      </c>
      <c r="M20" s="168" t="str">
        <f t="shared" si="1"/>
        <v/>
      </c>
      <c r="N20" s="161" t="str">
        <f t="shared" si="2"/>
        <v/>
      </c>
      <c r="O20" s="161" t="str">
        <f t="shared" si="3"/>
        <v/>
      </c>
      <c r="P20" s="169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408" t="str">
        <f>IF(รายชื่อสมาชิก!D20="","",รายชื่อสมาชิก!D20&amp; "  " )</f>
        <v/>
      </c>
      <c r="C21" s="409"/>
      <c r="D21" s="85" t="str">
        <f>'คุณลักษณะ(ข้อ1-4)'!I21</f>
        <v/>
      </c>
      <c r="E21" s="85" t="str">
        <f>'คุณลักษณะ(ข้อ1-4)'!O21</f>
        <v/>
      </c>
      <c r="F21" s="85" t="str">
        <f>'คุณลักษณะ(ข้อ1-4)'!T21</f>
        <v/>
      </c>
      <c r="G21" s="85" t="str">
        <f>'คุณลักษณะ(ข้อ1-4)'!AD21</f>
        <v/>
      </c>
      <c r="H21" s="85" t="str">
        <f>'คุณลักษณะ(ข้อ5-8)'!G21</f>
        <v/>
      </c>
      <c r="I21" s="85" t="str">
        <f>'คุณลักษณะ(ข้อ5-8)'!M21</f>
        <v/>
      </c>
      <c r="J21" s="85" t="str">
        <f>'คุณลักษณะ(ข้อ5-8)'!U21</f>
        <v/>
      </c>
      <c r="K21" s="90" t="str">
        <f>'คุณลักษณะ(ข้อ5-8)'!AA21</f>
        <v/>
      </c>
      <c r="L21" s="159" t="str">
        <f t="shared" si="0"/>
        <v/>
      </c>
      <c r="M21" s="168" t="str">
        <f t="shared" si="1"/>
        <v/>
      </c>
      <c r="N21" s="161" t="str">
        <f t="shared" si="2"/>
        <v/>
      </c>
      <c r="O21" s="161" t="str">
        <f t="shared" si="3"/>
        <v/>
      </c>
      <c r="P21" s="169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408" t="str">
        <f>IF(รายชื่อสมาชิก!D21="","",รายชื่อสมาชิก!D21&amp; "  " )</f>
        <v/>
      </c>
      <c r="C22" s="409"/>
      <c r="D22" s="85" t="str">
        <f>'คุณลักษณะ(ข้อ1-4)'!I22</f>
        <v/>
      </c>
      <c r="E22" s="85" t="str">
        <f>'คุณลักษณะ(ข้อ1-4)'!O22</f>
        <v/>
      </c>
      <c r="F22" s="85" t="str">
        <f>'คุณลักษณะ(ข้อ1-4)'!T22</f>
        <v/>
      </c>
      <c r="G22" s="85" t="str">
        <f>'คุณลักษณะ(ข้อ1-4)'!AD22</f>
        <v/>
      </c>
      <c r="H22" s="85" t="str">
        <f>'คุณลักษณะ(ข้อ5-8)'!G22</f>
        <v/>
      </c>
      <c r="I22" s="85" t="str">
        <f>'คุณลักษณะ(ข้อ5-8)'!M22</f>
        <v/>
      </c>
      <c r="J22" s="85" t="str">
        <f>'คุณลักษณะ(ข้อ5-8)'!U22</f>
        <v/>
      </c>
      <c r="K22" s="90" t="str">
        <f>'คุณลักษณะ(ข้อ5-8)'!AA22</f>
        <v/>
      </c>
      <c r="L22" s="159" t="str">
        <f t="shared" si="0"/>
        <v/>
      </c>
      <c r="M22" s="168" t="str">
        <f t="shared" si="1"/>
        <v/>
      </c>
      <c r="N22" s="161" t="str">
        <f t="shared" si="2"/>
        <v/>
      </c>
      <c r="O22" s="161" t="str">
        <f t="shared" si="3"/>
        <v/>
      </c>
      <c r="P22" s="169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408" t="str">
        <f>IF(รายชื่อสมาชิก!D22="","",รายชื่อสมาชิก!D22&amp; "  " )</f>
        <v/>
      </c>
      <c r="C23" s="409"/>
      <c r="D23" s="85" t="str">
        <f>'คุณลักษณะ(ข้อ1-4)'!I23</f>
        <v/>
      </c>
      <c r="E23" s="85" t="str">
        <f>'คุณลักษณะ(ข้อ1-4)'!O23</f>
        <v/>
      </c>
      <c r="F23" s="85" t="str">
        <f>'คุณลักษณะ(ข้อ1-4)'!T23</f>
        <v/>
      </c>
      <c r="G23" s="85" t="str">
        <f>'คุณลักษณะ(ข้อ1-4)'!AD23</f>
        <v/>
      </c>
      <c r="H23" s="85" t="str">
        <f>'คุณลักษณะ(ข้อ5-8)'!G23</f>
        <v/>
      </c>
      <c r="I23" s="85" t="str">
        <f>'คุณลักษณะ(ข้อ5-8)'!M23</f>
        <v/>
      </c>
      <c r="J23" s="85" t="str">
        <f>'คุณลักษณะ(ข้อ5-8)'!U23</f>
        <v/>
      </c>
      <c r="K23" s="90" t="str">
        <f>'คุณลักษณะ(ข้อ5-8)'!AA23</f>
        <v/>
      </c>
      <c r="L23" s="159" t="str">
        <f t="shared" si="0"/>
        <v/>
      </c>
      <c r="M23" s="168" t="str">
        <f t="shared" si="1"/>
        <v/>
      </c>
      <c r="N23" s="161" t="str">
        <f t="shared" si="2"/>
        <v/>
      </c>
      <c r="O23" s="161" t="str">
        <f t="shared" si="3"/>
        <v/>
      </c>
      <c r="P23" s="169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408" t="str">
        <f>IF(รายชื่อสมาชิก!D23="","",รายชื่อสมาชิก!D23&amp; "  " )</f>
        <v/>
      </c>
      <c r="C24" s="409"/>
      <c r="D24" s="85" t="str">
        <f>'คุณลักษณะ(ข้อ1-4)'!I24</f>
        <v/>
      </c>
      <c r="E24" s="85" t="str">
        <f>'คุณลักษณะ(ข้อ1-4)'!O24</f>
        <v/>
      </c>
      <c r="F24" s="85" t="str">
        <f>'คุณลักษณะ(ข้อ1-4)'!T24</f>
        <v/>
      </c>
      <c r="G24" s="85" t="str">
        <f>'คุณลักษณะ(ข้อ1-4)'!AD24</f>
        <v/>
      </c>
      <c r="H24" s="85" t="str">
        <f>'คุณลักษณะ(ข้อ5-8)'!G24</f>
        <v/>
      </c>
      <c r="I24" s="85" t="str">
        <f>'คุณลักษณะ(ข้อ5-8)'!M24</f>
        <v/>
      </c>
      <c r="J24" s="85" t="str">
        <f>'คุณลักษณะ(ข้อ5-8)'!U24</f>
        <v/>
      </c>
      <c r="K24" s="90" t="str">
        <f>'คุณลักษณะ(ข้อ5-8)'!AA24</f>
        <v/>
      </c>
      <c r="L24" s="159" t="str">
        <f t="shared" si="0"/>
        <v/>
      </c>
      <c r="M24" s="168" t="str">
        <f t="shared" si="1"/>
        <v/>
      </c>
      <c r="N24" s="161" t="str">
        <f t="shared" si="2"/>
        <v/>
      </c>
      <c r="O24" s="161" t="str">
        <f t="shared" si="3"/>
        <v/>
      </c>
      <c r="P24" s="169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408" t="str">
        <f>IF(รายชื่อสมาชิก!D24="","",รายชื่อสมาชิก!D24&amp; "  " )</f>
        <v/>
      </c>
      <c r="C25" s="409"/>
      <c r="D25" s="85" t="str">
        <f>'คุณลักษณะ(ข้อ1-4)'!I25</f>
        <v/>
      </c>
      <c r="E25" s="85" t="str">
        <f>'คุณลักษณะ(ข้อ1-4)'!O25</f>
        <v/>
      </c>
      <c r="F25" s="85" t="str">
        <f>'คุณลักษณะ(ข้อ1-4)'!T25</f>
        <v/>
      </c>
      <c r="G25" s="85" t="str">
        <f>'คุณลักษณะ(ข้อ1-4)'!AD25</f>
        <v/>
      </c>
      <c r="H25" s="85" t="str">
        <f>'คุณลักษณะ(ข้อ5-8)'!G25</f>
        <v/>
      </c>
      <c r="I25" s="85" t="str">
        <f>'คุณลักษณะ(ข้อ5-8)'!M25</f>
        <v/>
      </c>
      <c r="J25" s="85" t="str">
        <f>'คุณลักษณะ(ข้อ5-8)'!U25</f>
        <v/>
      </c>
      <c r="K25" s="90" t="str">
        <f>'คุณลักษณะ(ข้อ5-8)'!AA25</f>
        <v/>
      </c>
      <c r="L25" s="159" t="str">
        <f t="shared" si="0"/>
        <v/>
      </c>
      <c r="M25" s="168" t="str">
        <f t="shared" si="1"/>
        <v/>
      </c>
      <c r="N25" s="161" t="str">
        <f t="shared" si="2"/>
        <v/>
      </c>
      <c r="O25" s="161" t="str">
        <f t="shared" si="3"/>
        <v/>
      </c>
      <c r="P25" s="169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408" t="str">
        <f>IF(รายชื่อสมาชิก!D25="","",รายชื่อสมาชิก!D25&amp; "  " )</f>
        <v/>
      </c>
      <c r="C26" s="409"/>
      <c r="D26" s="85" t="str">
        <f>'คุณลักษณะ(ข้อ1-4)'!I26</f>
        <v/>
      </c>
      <c r="E26" s="85" t="str">
        <f>'คุณลักษณะ(ข้อ1-4)'!O26</f>
        <v/>
      </c>
      <c r="F26" s="85" t="str">
        <f>'คุณลักษณะ(ข้อ1-4)'!T26</f>
        <v/>
      </c>
      <c r="G26" s="85" t="str">
        <f>'คุณลักษณะ(ข้อ1-4)'!AD26</f>
        <v/>
      </c>
      <c r="H26" s="85" t="str">
        <f>'คุณลักษณะ(ข้อ5-8)'!G26</f>
        <v/>
      </c>
      <c r="I26" s="85" t="str">
        <f>'คุณลักษณะ(ข้อ5-8)'!M26</f>
        <v/>
      </c>
      <c r="J26" s="85" t="str">
        <f>'คุณลักษณะ(ข้อ5-8)'!U26</f>
        <v/>
      </c>
      <c r="K26" s="90" t="str">
        <f>'คุณลักษณะ(ข้อ5-8)'!AA26</f>
        <v/>
      </c>
      <c r="L26" s="159" t="str">
        <f t="shared" si="0"/>
        <v/>
      </c>
      <c r="M26" s="168" t="str">
        <f t="shared" si="1"/>
        <v/>
      </c>
      <c r="N26" s="161" t="str">
        <f t="shared" si="2"/>
        <v/>
      </c>
      <c r="O26" s="161" t="str">
        <f t="shared" si="3"/>
        <v/>
      </c>
      <c r="P26" s="169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408" t="str">
        <f>IF(รายชื่อสมาชิก!D26="","",รายชื่อสมาชิก!D26&amp; "  " )</f>
        <v/>
      </c>
      <c r="C27" s="409"/>
      <c r="D27" s="85" t="str">
        <f>'คุณลักษณะ(ข้อ1-4)'!I27</f>
        <v/>
      </c>
      <c r="E27" s="85" t="str">
        <f>'คุณลักษณะ(ข้อ1-4)'!O27</f>
        <v/>
      </c>
      <c r="F27" s="85" t="str">
        <f>'คุณลักษณะ(ข้อ1-4)'!T27</f>
        <v/>
      </c>
      <c r="G27" s="85" t="str">
        <f>'คุณลักษณะ(ข้อ1-4)'!AD27</f>
        <v/>
      </c>
      <c r="H27" s="85" t="str">
        <f>'คุณลักษณะ(ข้อ5-8)'!G27</f>
        <v/>
      </c>
      <c r="I27" s="85" t="str">
        <f>'คุณลักษณะ(ข้อ5-8)'!M27</f>
        <v/>
      </c>
      <c r="J27" s="85" t="str">
        <f>'คุณลักษณะ(ข้อ5-8)'!U27</f>
        <v/>
      </c>
      <c r="K27" s="90" t="str">
        <f>'คุณลักษณะ(ข้อ5-8)'!AA27</f>
        <v/>
      </c>
      <c r="L27" s="159" t="str">
        <f t="shared" si="0"/>
        <v/>
      </c>
      <c r="M27" s="168" t="str">
        <f t="shared" si="1"/>
        <v/>
      </c>
      <c r="N27" s="161" t="str">
        <f t="shared" si="2"/>
        <v/>
      </c>
      <c r="O27" s="161" t="str">
        <f t="shared" si="3"/>
        <v/>
      </c>
      <c r="P27" s="169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406" t="str">
        <f>IF(รายชื่อสมาชิก!D27="","",รายชื่อสมาชิก!D27&amp; "  " )</f>
        <v/>
      </c>
      <c r="C28" s="407"/>
      <c r="D28" s="87" t="str">
        <f>'คุณลักษณะ(ข้อ1-4)'!I28</f>
        <v/>
      </c>
      <c r="E28" s="87" t="str">
        <f>'คุณลักษณะ(ข้อ1-4)'!O28</f>
        <v/>
      </c>
      <c r="F28" s="87" t="str">
        <f>'คุณลักษณะ(ข้อ1-4)'!T28</f>
        <v/>
      </c>
      <c r="G28" s="87" t="str">
        <f>'คุณลักษณะ(ข้อ1-4)'!AD28</f>
        <v/>
      </c>
      <c r="H28" s="87" t="str">
        <f>'คุณลักษณะ(ข้อ5-8)'!G28</f>
        <v/>
      </c>
      <c r="I28" s="87" t="str">
        <f>'คุณลักษณะ(ข้อ5-8)'!M28</f>
        <v/>
      </c>
      <c r="J28" s="87" t="str">
        <f>'คุณลักษณะ(ข้อ5-8)'!U28</f>
        <v/>
      </c>
      <c r="K28" s="78" t="str">
        <f>'คุณลักษณะ(ข้อ5-8)'!AA28</f>
        <v/>
      </c>
      <c r="L28" s="160" t="str">
        <f t="shared" si="0"/>
        <v/>
      </c>
      <c r="M28" s="170" t="str">
        <f t="shared" si="1"/>
        <v/>
      </c>
      <c r="N28" s="171" t="str">
        <f t="shared" si="2"/>
        <v/>
      </c>
      <c r="O28" s="171" t="str">
        <f t="shared" si="3"/>
        <v/>
      </c>
      <c r="P28" s="172" t="str">
        <f t="shared" si="4"/>
        <v/>
      </c>
    </row>
    <row r="29" spans="1:16" ht="21.6" thickBot="1">
      <c r="A29" s="410" t="s">
        <v>496</v>
      </c>
      <c r="B29" s="411"/>
      <c r="C29" s="411"/>
      <c r="D29" s="411"/>
      <c r="E29" s="411"/>
      <c r="F29" s="411"/>
      <c r="G29" s="411"/>
      <c r="H29" s="411"/>
      <c r="I29" s="411"/>
      <c r="J29" s="412"/>
      <c r="K29" s="77">
        <f>IF(COUNTA(รายชื่อสมาชิก!D5:D29)=0,"",COUNTA(รายชื่อสมาชิก!D5:D29))</f>
        <v>12</v>
      </c>
      <c r="L29" s="157"/>
      <c r="M29" s="402">
        <f>COUNTIF(M6:M28,"√")</f>
        <v>5</v>
      </c>
      <c r="N29" s="402">
        <f t="shared" ref="N29:P29" si="5">COUNTIF(N6:N28,"√")</f>
        <v>0</v>
      </c>
      <c r="O29" s="402">
        <f t="shared" si="5"/>
        <v>0</v>
      </c>
      <c r="P29" s="404">
        <f t="shared" si="5"/>
        <v>7</v>
      </c>
    </row>
    <row r="30" spans="1:16" ht="21.6" thickBot="1">
      <c r="A30" s="413" t="s">
        <v>432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15"/>
      <c r="L30" s="88">
        <f>SUM(L7:L28)</f>
        <v>502</v>
      </c>
      <c r="M30" s="402"/>
      <c r="N30" s="402"/>
      <c r="O30" s="402"/>
      <c r="P30" s="404"/>
    </row>
    <row r="31" spans="1:16" ht="21.6" thickBot="1">
      <c r="A31" s="416" t="s">
        <v>434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8"/>
      <c r="L31" s="89">
        <f>(100*$L$30)/(80*$K$29)</f>
        <v>52.291666666666664</v>
      </c>
      <c r="M31" s="403"/>
      <c r="N31" s="403"/>
      <c r="O31" s="403"/>
      <c r="P31" s="405"/>
    </row>
  </sheetData>
  <sheetProtection algorithmName="SHA-512" hashValue="SQRF5YHLypw4kLNp9a8Sr3Wj+tdZzgtg3iPbyB1EC4pUyvsz9TD65Mp4qShMXaopq6rvCSUGeVeC4Ink1bLh5w==" saltValue="H6W8HI9IemAvhrnV4dW/FA==" spinCount="100000" sheet="1" objects="1" scenarios="1"/>
  <mergeCells count="50">
    <mergeCell ref="B9:C9"/>
    <mergeCell ref="B8:C8"/>
    <mergeCell ref="B7:C7"/>
    <mergeCell ref="B6:C6"/>
    <mergeCell ref="A3:A5"/>
    <mergeCell ref="B3:C5"/>
    <mergeCell ref="B20:C20"/>
    <mergeCell ref="B19:C19"/>
    <mergeCell ref="B18:C18"/>
    <mergeCell ref="B10:C10"/>
    <mergeCell ref="B17:C17"/>
    <mergeCell ref="B16:C16"/>
    <mergeCell ref="B15:C15"/>
    <mergeCell ref="B14:C14"/>
    <mergeCell ref="B13:C13"/>
    <mergeCell ref="B12:C12"/>
    <mergeCell ref="B11:C11"/>
    <mergeCell ref="B25:C25"/>
    <mergeCell ref="B24:C24"/>
    <mergeCell ref="B23:C23"/>
    <mergeCell ref="B22:C22"/>
    <mergeCell ref="B21:C21"/>
    <mergeCell ref="O29:O31"/>
    <mergeCell ref="P29:P31"/>
    <mergeCell ref="B28:C28"/>
    <mergeCell ref="B27:C27"/>
    <mergeCell ref="B26:C26"/>
    <mergeCell ref="A29:J29"/>
    <mergeCell ref="A30:K30"/>
    <mergeCell ref="A31:K31"/>
    <mergeCell ref="M29:M31"/>
    <mergeCell ref="N29:N31"/>
    <mergeCell ref="M3:P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A1:F1"/>
    <mergeCell ref="C2:F2"/>
    <mergeCell ref="G2:L2"/>
    <mergeCell ref="M2:P2"/>
    <mergeCell ref="N1:O1"/>
    <mergeCell ref="A2:B2"/>
    <mergeCell ref="G1:M1"/>
  </mergeCells>
  <pageMargins left="0.3125" right="0.125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28"/>
  <sheetViews>
    <sheetView view="pageLayout" topLeftCell="A16" zoomScaleNormal="100" workbookViewId="0">
      <selection activeCell="U5" activeCellId="3" sqref="B5:G28 J5:M28 P5:R28 U5:AB28"/>
    </sheetView>
  </sheetViews>
  <sheetFormatPr defaultColWidth="9.109375" defaultRowHeight="21"/>
  <cols>
    <col min="1" max="1" width="4.44140625" style="239" customWidth="1"/>
    <col min="2" max="9" width="3.33203125" style="239" customWidth="1"/>
    <col min="10" max="24" width="3" style="239" customWidth="1"/>
    <col min="25" max="25" width="3.44140625" style="239" customWidth="1"/>
    <col min="26" max="27" width="3.33203125" style="239" customWidth="1"/>
    <col min="28" max="28" width="3.44140625" style="239" customWidth="1"/>
    <col min="29" max="30" width="3.6640625" style="239" customWidth="1"/>
    <col min="31" max="31" width="4" style="74" customWidth="1"/>
    <col min="32" max="16384" width="9.109375" style="74"/>
  </cols>
  <sheetData>
    <row r="1" spans="1:31">
      <c r="A1" s="333" t="s">
        <v>468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7" t="str">
        <f>IF(ปก!E8="","",(ปก!I8))</f>
        <v/>
      </c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29" t="s">
        <v>164</v>
      </c>
      <c r="AA1" s="329"/>
      <c r="AB1" s="329"/>
      <c r="AC1" s="329"/>
      <c r="AD1" s="330">
        <v>2</v>
      </c>
      <c r="AE1" s="330"/>
    </row>
    <row r="2" spans="1:31" ht="21.6" thickBot="1">
      <c r="A2" s="332" t="s">
        <v>22</v>
      </c>
      <c r="B2" s="332"/>
      <c r="C2" s="332"/>
      <c r="D2" s="334" t="str">
        <f>ปก!H10</f>
        <v>นางวรวรรณ์ ศรีเพชร</v>
      </c>
      <c r="E2" s="334"/>
      <c r="F2" s="334"/>
      <c r="G2" s="334"/>
      <c r="H2" s="334"/>
      <c r="I2" s="334"/>
      <c r="J2" s="334"/>
      <c r="K2" s="334"/>
      <c r="L2" s="334"/>
      <c r="M2" s="334">
        <f>ปก!H11</f>
        <v>0</v>
      </c>
      <c r="N2" s="334"/>
      <c r="O2" s="334"/>
      <c r="P2" s="334"/>
      <c r="Q2" s="334"/>
      <c r="R2" s="334"/>
      <c r="S2" s="334"/>
      <c r="T2" s="334"/>
      <c r="U2" s="334" t="str">
        <f>ปก!F9</f>
        <v>ชั้นประถมศึกษาปีที่ 6</v>
      </c>
      <c r="V2" s="334"/>
      <c r="W2" s="334"/>
      <c r="X2" s="334"/>
      <c r="Y2" s="334"/>
      <c r="Z2" s="334"/>
      <c r="AA2" s="334"/>
      <c r="AB2" s="334"/>
      <c r="AC2" s="334"/>
      <c r="AD2" s="334"/>
      <c r="AE2" s="334"/>
    </row>
    <row r="3" spans="1:31" ht="21.6" thickBot="1">
      <c r="A3" s="338" t="s">
        <v>1</v>
      </c>
      <c r="B3" s="325" t="s">
        <v>438</v>
      </c>
      <c r="C3" s="326"/>
      <c r="D3" s="326"/>
      <c r="E3" s="326"/>
      <c r="F3" s="326"/>
      <c r="G3" s="326"/>
      <c r="H3" s="326"/>
      <c r="I3" s="327"/>
      <c r="J3" s="322" t="s">
        <v>450</v>
      </c>
      <c r="K3" s="323"/>
      <c r="L3" s="323"/>
      <c r="M3" s="323"/>
      <c r="N3" s="323"/>
      <c r="O3" s="323"/>
      <c r="P3" s="322" t="s">
        <v>462</v>
      </c>
      <c r="Q3" s="323"/>
      <c r="R3" s="323"/>
      <c r="S3" s="323"/>
      <c r="T3" s="324"/>
      <c r="U3" s="325" t="s">
        <v>463</v>
      </c>
      <c r="V3" s="326"/>
      <c r="W3" s="326"/>
      <c r="X3" s="326"/>
      <c r="Y3" s="326"/>
      <c r="Z3" s="326"/>
      <c r="AA3" s="326"/>
      <c r="AB3" s="326"/>
      <c r="AC3" s="326"/>
      <c r="AD3" s="327"/>
      <c r="AE3" s="199"/>
    </row>
    <row r="4" spans="1:31" ht="144" customHeight="1" thickBot="1">
      <c r="A4" s="339"/>
      <c r="B4" s="200" t="s">
        <v>439</v>
      </c>
      <c r="C4" s="201" t="s">
        <v>440</v>
      </c>
      <c r="D4" s="201" t="s">
        <v>441</v>
      </c>
      <c r="E4" s="201" t="s">
        <v>442</v>
      </c>
      <c r="F4" s="201" t="s">
        <v>443</v>
      </c>
      <c r="G4" s="201" t="s">
        <v>444</v>
      </c>
      <c r="H4" s="202" t="s">
        <v>445</v>
      </c>
      <c r="I4" s="203" t="s">
        <v>432</v>
      </c>
      <c r="J4" s="204" t="s">
        <v>446</v>
      </c>
      <c r="K4" s="205" t="s">
        <v>447</v>
      </c>
      <c r="L4" s="206" t="s">
        <v>448</v>
      </c>
      <c r="M4" s="205" t="s">
        <v>449</v>
      </c>
      <c r="N4" s="207" t="s">
        <v>445</v>
      </c>
      <c r="O4" s="208" t="s">
        <v>432</v>
      </c>
      <c r="P4" s="209" t="s">
        <v>451</v>
      </c>
      <c r="Q4" s="210" t="s">
        <v>452</v>
      </c>
      <c r="R4" s="211" t="s">
        <v>453</v>
      </c>
      <c r="S4" s="212" t="s">
        <v>445</v>
      </c>
      <c r="T4" s="213" t="s">
        <v>432</v>
      </c>
      <c r="U4" s="200" t="s">
        <v>454</v>
      </c>
      <c r="V4" s="201" t="s">
        <v>455</v>
      </c>
      <c r="W4" s="201" t="s">
        <v>456</v>
      </c>
      <c r="X4" s="201" t="s">
        <v>457</v>
      </c>
      <c r="Y4" s="201" t="s">
        <v>458</v>
      </c>
      <c r="Z4" s="201" t="s">
        <v>459</v>
      </c>
      <c r="AA4" s="201" t="s">
        <v>460</v>
      </c>
      <c r="AB4" s="201" t="s">
        <v>461</v>
      </c>
      <c r="AC4" s="202" t="s">
        <v>445</v>
      </c>
      <c r="AD4" s="213" t="s">
        <v>432</v>
      </c>
      <c r="AE4" s="214"/>
    </row>
    <row r="5" spans="1:31" ht="21.6" thickBot="1">
      <c r="A5" s="340"/>
      <c r="B5" s="240">
        <v>3</v>
      </c>
      <c r="C5" s="241">
        <v>3</v>
      </c>
      <c r="D5" s="328">
        <v>3</v>
      </c>
      <c r="E5" s="328"/>
      <c r="F5" s="328">
        <v>3</v>
      </c>
      <c r="G5" s="328"/>
      <c r="H5" s="215">
        <v>-2</v>
      </c>
      <c r="I5" s="216">
        <v>10</v>
      </c>
      <c r="J5" s="335">
        <v>3</v>
      </c>
      <c r="K5" s="328"/>
      <c r="L5" s="328">
        <v>3</v>
      </c>
      <c r="M5" s="328"/>
      <c r="N5" s="215" t="s">
        <v>464</v>
      </c>
      <c r="O5" s="216" t="s">
        <v>466</v>
      </c>
      <c r="P5" s="336" t="s">
        <v>467</v>
      </c>
      <c r="Q5" s="331"/>
      <c r="R5" s="331"/>
      <c r="S5" s="217" t="s">
        <v>465</v>
      </c>
      <c r="T5" s="218" t="s">
        <v>466</v>
      </c>
      <c r="U5" s="336" t="s">
        <v>467</v>
      </c>
      <c r="V5" s="331"/>
      <c r="W5" s="331" t="s">
        <v>467</v>
      </c>
      <c r="X5" s="331"/>
      <c r="Y5" s="331"/>
      <c r="Z5" s="331"/>
      <c r="AA5" s="331"/>
      <c r="AB5" s="331"/>
      <c r="AC5" s="217" t="s">
        <v>464</v>
      </c>
      <c r="AD5" s="218" t="s">
        <v>466</v>
      </c>
      <c r="AE5" s="214"/>
    </row>
    <row r="6" spans="1:31">
      <c r="A6" s="219" t="str">
        <f>IF(รายชื่อสมาชิก!A5="","",รายชื่อสมาชิก!A5&amp; "  " )</f>
        <v xml:space="preserve">1  </v>
      </c>
      <c r="B6" s="93">
        <v>3</v>
      </c>
      <c r="C6" s="94">
        <v>3</v>
      </c>
      <c r="D6" s="318">
        <v>3</v>
      </c>
      <c r="E6" s="318"/>
      <c r="F6" s="318">
        <v>3</v>
      </c>
      <c r="G6" s="319"/>
      <c r="H6" s="220">
        <f>IF($A6="","",$H5)</f>
        <v>-2</v>
      </c>
      <c r="I6" s="221">
        <f>IF($A6="","",(SUM(B6,C6,D6,F6)-2))</f>
        <v>10</v>
      </c>
      <c r="J6" s="320">
        <v>3</v>
      </c>
      <c r="K6" s="318"/>
      <c r="L6" s="318">
        <v>3</v>
      </c>
      <c r="M6" s="318"/>
      <c r="N6" s="222" t="str">
        <f>IF($A6="","",$N5)</f>
        <v>+4</v>
      </c>
      <c r="O6" s="221">
        <f>IF($A6="","",(SUM(J6,L6)+4))</f>
        <v>10</v>
      </c>
      <c r="P6" s="314">
        <v>3</v>
      </c>
      <c r="Q6" s="312"/>
      <c r="R6" s="312"/>
      <c r="S6" s="223" t="str">
        <f>IF($A6="","",$S5)</f>
        <v>+7</v>
      </c>
      <c r="T6" s="224">
        <f>IF($A6="","",(P6+7))</f>
        <v>10</v>
      </c>
      <c r="U6" s="314">
        <v>3</v>
      </c>
      <c r="V6" s="312"/>
      <c r="W6" s="312">
        <v>3</v>
      </c>
      <c r="X6" s="312"/>
      <c r="Y6" s="312"/>
      <c r="Z6" s="312"/>
      <c r="AA6" s="312"/>
      <c r="AB6" s="312"/>
      <c r="AC6" s="225" t="str">
        <f>IF($A6="","",$AC5)</f>
        <v>+4</v>
      </c>
      <c r="AD6" s="221">
        <f>IF($A6="","",(SUM(U6,W6)+4))</f>
        <v>10</v>
      </c>
      <c r="AE6" s="214"/>
    </row>
    <row r="7" spans="1:31">
      <c r="A7" s="227" t="str">
        <f>IF(รายชื่อสมาชิก!A6="","",รายชื่อสมาชิก!A6&amp; "  " )</f>
        <v xml:space="preserve">2  </v>
      </c>
      <c r="B7" s="95">
        <v>3</v>
      </c>
      <c r="C7" s="97">
        <v>3</v>
      </c>
      <c r="D7" s="308">
        <v>3</v>
      </c>
      <c r="E7" s="308"/>
      <c r="F7" s="308">
        <v>3</v>
      </c>
      <c r="G7" s="316"/>
      <c r="H7" s="228">
        <f t="shared" ref="H7:H28" si="0">IF($A7="","",$H6)</f>
        <v>-2</v>
      </c>
      <c r="I7" s="229">
        <f t="shared" ref="I7:I28" si="1">IF($A7="","",(SUM(B7,C7,D7,F7)-2))</f>
        <v>10</v>
      </c>
      <c r="J7" s="315">
        <v>3</v>
      </c>
      <c r="K7" s="308"/>
      <c r="L7" s="308">
        <v>3</v>
      </c>
      <c r="M7" s="308"/>
      <c r="N7" s="222" t="str">
        <f t="shared" ref="N7:N28" si="2">IF($A7="","",$N6)</f>
        <v>+4</v>
      </c>
      <c r="O7" s="229">
        <f t="shared" ref="O7:O28" si="3">IF($A7="","",(SUM(J7,L7)+4))</f>
        <v>10</v>
      </c>
      <c r="P7" s="310">
        <v>3</v>
      </c>
      <c r="Q7" s="308"/>
      <c r="R7" s="308"/>
      <c r="S7" s="223" t="str">
        <f t="shared" ref="S7:S28" si="4">IF($A7="","",$S6)</f>
        <v>+7</v>
      </c>
      <c r="T7" s="224">
        <f t="shared" ref="T7:T28" si="5">IF($A7="","",(P7+7))</f>
        <v>10</v>
      </c>
      <c r="U7" s="310">
        <v>3</v>
      </c>
      <c r="V7" s="308"/>
      <c r="W7" s="308">
        <v>3</v>
      </c>
      <c r="X7" s="308"/>
      <c r="Y7" s="308"/>
      <c r="Z7" s="308"/>
      <c r="AA7" s="308"/>
      <c r="AB7" s="308"/>
      <c r="AC7" s="225" t="str">
        <f t="shared" ref="AC7:AC28" si="6">IF($A7="","",$AC6)</f>
        <v>+4</v>
      </c>
      <c r="AD7" s="253">
        <f t="shared" ref="AD7:AD28" si="7">IF($A7="","",(SUM(U7,W7)+4))</f>
        <v>10</v>
      </c>
      <c r="AE7" s="214"/>
    </row>
    <row r="8" spans="1:31">
      <c r="A8" s="227" t="str">
        <f>IF(รายชื่อสมาชิก!A7="","",รายชื่อสมาชิก!A7&amp; "  " )</f>
        <v xml:space="preserve">3  </v>
      </c>
      <c r="B8" s="95">
        <v>3</v>
      </c>
      <c r="C8" s="97">
        <v>3</v>
      </c>
      <c r="D8" s="308">
        <v>3</v>
      </c>
      <c r="E8" s="308"/>
      <c r="F8" s="308">
        <v>3</v>
      </c>
      <c r="G8" s="316"/>
      <c r="H8" s="228">
        <f t="shared" si="0"/>
        <v>-2</v>
      </c>
      <c r="I8" s="229">
        <f t="shared" si="1"/>
        <v>10</v>
      </c>
      <c r="J8" s="315">
        <v>3</v>
      </c>
      <c r="K8" s="308"/>
      <c r="L8" s="308">
        <v>3</v>
      </c>
      <c r="M8" s="308"/>
      <c r="N8" s="222" t="str">
        <f t="shared" si="2"/>
        <v>+4</v>
      </c>
      <c r="O8" s="229">
        <f t="shared" si="3"/>
        <v>10</v>
      </c>
      <c r="P8" s="310">
        <v>3</v>
      </c>
      <c r="Q8" s="308"/>
      <c r="R8" s="308"/>
      <c r="S8" s="223" t="str">
        <f t="shared" si="4"/>
        <v>+7</v>
      </c>
      <c r="T8" s="224">
        <f t="shared" si="5"/>
        <v>10</v>
      </c>
      <c r="U8" s="310">
        <v>3</v>
      </c>
      <c r="V8" s="308"/>
      <c r="W8" s="308">
        <v>3</v>
      </c>
      <c r="X8" s="308"/>
      <c r="Y8" s="308"/>
      <c r="Z8" s="308"/>
      <c r="AA8" s="308"/>
      <c r="AB8" s="308"/>
      <c r="AC8" s="225" t="str">
        <f t="shared" si="6"/>
        <v>+4</v>
      </c>
      <c r="AD8" s="253">
        <f t="shared" si="7"/>
        <v>10</v>
      </c>
      <c r="AE8" s="214"/>
    </row>
    <row r="9" spans="1:31">
      <c r="A9" s="227" t="str">
        <f>IF(รายชื่อสมาชิก!A8="","",รายชื่อสมาชิก!A8&amp; "  " )</f>
        <v xml:space="preserve">4  </v>
      </c>
      <c r="B9" s="95">
        <v>3</v>
      </c>
      <c r="C9" s="97">
        <v>3</v>
      </c>
      <c r="D9" s="308">
        <v>3</v>
      </c>
      <c r="E9" s="308"/>
      <c r="F9" s="308">
        <v>3</v>
      </c>
      <c r="G9" s="316"/>
      <c r="H9" s="228">
        <f t="shared" si="0"/>
        <v>-2</v>
      </c>
      <c r="I9" s="229">
        <f t="shared" si="1"/>
        <v>10</v>
      </c>
      <c r="J9" s="315">
        <v>3</v>
      </c>
      <c r="K9" s="308"/>
      <c r="L9" s="308">
        <v>3</v>
      </c>
      <c r="M9" s="308"/>
      <c r="N9" s="222" t="str">
        <f t="shared" si="2"/>
        <v>+4</v>
      </c>
      <c r="O9" s="229">
        <f t="shared" si="3"/>
        <v>10</v>
      </c>
      <c r="P9" s="310">
        <v>3</v>
      </c>
      <c r="Q9" s="308"/>
      <c r="R9" s="308"/>
      <c r="S9" s="223" t="str">
        <f t="shared" si="4"/>
        <v>+7</v>
      </c>
      <c r="T9" s="224">
        <f t="shared" si="5"/>
        <v>10</v>
      </c>
      <c r="U9" s="310">
        <v>3</v>
      </c>
      <c r="V9" s="308"/>
      <c r="W9" s="308">
        <v>3</v>
      </c>
      <c r="X9" s="308"/>
      <c r="Y9" s="308"/>
      <c r="Z9" s="308"/>
      <c r="AA9" s="308"/>
      <c r="AB9" s="308"/>
      <c r="AC9" s="225" t="str">
        <f t="shared" si="6"/>
        <v>+4</v>
      </c>
      <c r="AD9" s="253">
        <f t="shared" si="7"/>
        <v>10</v>
      </c>
      <c r="AE9" s="214"/>
    </row>
    <row r="10" spans="1:31">
      <c r="A10" s="227" t="str">
        <f>IF(รายชื่อสมาชิก!A9="","",รายชื่อสมาชิก!A9&amp; "  " )</f>
        <v xml:space="preserve">5  </v>
      </c>
      <c r="B10" s="95">
        <v>3</v>
      </c>
      <c r="C10" s="97">
        <v>3</v>
      </c>
      <c r="D10" s="308">
        <v>3</v>
      </c>
      <c r="E10" s="308"/>
      <c r="F10" s="308">
        <v>3</v>
      </c>
      <c r="G10" s="316"/>
      <c r="H10" s="228">
        <f t="shared" si="0"/>
        <v>-2</v>
      </c>
      <c r="I10" s="229">
        <f t="shared" si="1"/>
        <v>10</v>
      </c>
      <c r="J10" s="315">
        <v>3</v>
      </c>
      <c r="K10" s="308"/>
      <c r="L10" s="308">
        <v>3</v>
      </c>
      <c r="M10" s="308"/>
      <c r="N10" s="222" t="str">
        <f t="shared" si="2"/>
        <v>+4</v>
      </c>
      <c r="O10" s="229">
        <f t="shared" si="3"/>
        <v>10</v>
      </c>
      <c r="P10" s="310">
        <v>3</v>
      </c>
      <c r="Q10" s="308"/>
      <c r="R10" s="308"/>
      <c r="S10" s="223" t="str">
        <f t="shared" si="4"/>
        <v>+7</v>
      </c>
      <c r="T10" s="224">
        <f t="shared" si="5"/>
        <v>10</v>
      </c>
      <c r="U10" s="310">
        <v>3</v>
      </c>
      <c r="V10" s="308"/>
      <c r="W10" s="308">
        <v>3</v>
      </c>
      <c r="X10" s="308"/>
      <c r="Y10" s="308"/>
      <c r="Z10" s="308"/>
      <c r="AA10" s="308"/>
      <c r="AB10" s="308"/>
      <c r="AC10" s="225" t="str">
        <f t="shared" si="6"/>
        <v>+4</v>
      </c>
      <c r="AD10" s="253">
        <f t="shared" si="7"/>
        <v>10</v>
      </c>
      <c r="AE10" s="214"/>
    </row>
    <row r="11" spans="1:31">
      <c r="A11" s="227" t="str">
        <f>IF(รายชื่อสมาชิก!A10="","",รายชื่อสมาชิก!A10&amp; "  " )</f>
        <v xml:space="preserve">6  </v>
      </c>
      <c r="B11" s="95"/>
      <c r="C11" s="97"/>
      <c r="D11" s="308"/>
      <c r="E11" s="308"/>
      <c r="F11" s="308"/>
      <c r="G11" s="316"/>
      <c r="H11" s="228">
        <f t="shared" si="0"/>
        <v>-2</v>
      </c>
      <c r="I11" s="229">
        <f t="shared" si="1"/>
        <v>-2</v>
      </c>
      <c r="J11" s="315"/>
      <c r="K11" s="308"/>
      <c r="L11" s="308"/>
      <c r="M11" s="308"/>
      <c r="N11" s="222" t="str">
        <f t="shared" si="2"/>
        <v>+4</v>
      </c>
      <c r="O11" s="229">
        <f t="shared" si="3"/>
        <v>4</v>
      </c>
      <c r="P11" s="310"/>
      <c r="Q11" s="308"/>
      <c r="R11" s="308"/>
      <c r="S11" s="223" t="str">
        <f t="shared" si="4"/>
        <v>+7</v>
      </c>
      <c r="T11" s="224">
        <f t="shared" si="5"/>
        <v>7</v>
      </c>
      <c r="U11" s="310"/>
      <c r="V11" s="308"/>
      <c r="W11" s="308"/>
      <c r="X11" s="308"/>
      <c r="Y11" s="308"/>
      <c r="Z11" s="308"/>
      <c r="AA11" s="308"/>
      <c r="AB11" s="308"/>
      <c r="AC11" s="225" t="str">
        <f t="shared" si="6"/>
        <v>+4</v>
      </c>
      <c r="AD11" s="253">
        <f t="shared" si="7"/>
        <v>4</v>
      </c>
      <c r="AE11" s="214"/>
    </row>
    <row r="12" spans="1:31">
      <c r="A12" s="227" t="str">
        <f>IF(รายชื่อสมาชิก!A11="","",รายชื่อสมาชิก!A11&amp; "  " )</f>
        <v xml:space="preserve">7  </v>
      </c>
      <c r="B12" s="95"/>
      <c r="C12" s="97"/>
      <c r="D12" s="308"/>
      <c r="E12" s="308"/>
      <c r="F12" s="308"/>
      <c r="G12" s="316"/>
      <c r="H12" s="228">
        <f t="shared" si="0"/>
        <v>-2</v>
      </c>
      <c r="I12" s="229">
        <f t="shared" si="1"/>
        <v>-2</v>
      </c>
      <c r="J12" s="315"/>
      <c r="K12" s="308"/>
      <c r="L12" s="308"/>
      <c r="M12" s="308"/>
      <c r="N12" s="222" t="str">
        <f t="shared" si="2"/>
        <v>+4</v>
      </c>
      <c r="O12" s="229">
        <f t="shared" si="3"/>
        <v>4</v>
      </c>
      <c r="P12" s="310"/>
      <c r="Q12" s="308"/>
      <c r="R12" s="308"/>
      <c r="S12" s="223" t="str">
        <f t="shared" si="4"/>
        <v>+7</v>
      </c>
      <c r="T12" s="224">
        <f t="shared" si="5"/>
        <v>7</v>
      </c>
      <c r="U12" s="310"/>
      <c r="V12" s="308"/>
      <c r="W12" s="308"/>
      <c r="X12" s="308"/>
      <c r="Y12" s="308"/>
      <c r="Z12" s="308"/>
      <c r="AA12" s="308"/>
      <c r="AB12" s="308"/>
      <c r="AC12" s="225" t="str">
        <f t="shared" si="6"/>
        <v>+4</v>
      </c>
      <c r="AD12" s="253">
        <f t="shared" si="7"/>
        <v>4</v>
      </c>
      <c r="AE12" s="214"/>
    </row>
    <row r="13" spans="1:31">
      <c r="A13" s="227" t="str">
        <f>IF(รายชื่อสมาชิก!A12="","",รายชื่อสมาชิก!A12&amp; "  " )</f>
        <v xml:space="preserve">8  </v>
      </c>
      <c r="B13" s="95"/>
      <c r="C13" s="97"/>
      <c r="D13" s="308"/>
      <c r="E13" s="308"/>
      <c r="F13" s="308"/>
      <c r="G13" s="316"/>
      <c r="H13" s="228">
        <f t="shared" si="0"/>
        <v>-2</v>
      </c>
      <c r="I13" s="229">
        <f t="shared" si="1"/>
        <v>-2</v>
      </c>
      <c r="J13" s="315"/>
      <c r="K13" s="308"/>
      <c r="L13" s="308"/>
      <c r="M13" s="308"/>
      <c r="N13" s="222" t="str">
        <f t="shared" si="2"/>
        <v>+4</v>
      </c>
      <c r="O13" s="229">
        <f t="shared" si="3"/>
        <v>4</v>
      </c>
      <c r="P13" s="310"/>
      <c r="Q13" s="308"/>
      <c r="R13" s="308"/>
      <c r="S13" s="223" t="str">
        <f t="shared" si="4"/>
        <v>+7</v>
      </c>
      <c r="T13" s="224">
        <f t="shared" si="5"/>
        <v>7</v>
      </c>
      <c r="U13" s="310"/>
      <c r="V13" s="308"/>
      <c r="W13" s="308"/>
      <c r="X13" s="308"/>
      <c r="Y13" s="308"/>
      <c r="Z13" s="308"/>
      <c r="AA13" s="308"/>
      <c r="AB13" s="308"/>
      <c r="AC13" s="225" t="str">
        <f t="shared" si="6"/>
        <v>+4</v>
      </c>
      <c r="AD13" s="253">
        <f t="shared" si="7"/>
        <v>4</v>
      </c>
      <c r="AE13" s="214"/>
    </row>
    <row r="14" spans="1:31" ht="21.6" thickBot="1">
      <c r="A14" s="230" t="str">
        <f>IF(รายชื่อสมาชิก!A13="","",รายชื่อสมาชิก!A13&amp; "  " )</f>
        <v xml:space="preserve">9  </v>
      </c>
      <c r="B14" s="95"/>
      <c r="C14" s="97"/>
      <c r="D14" s="308"/>
      <c r="E14" s="308"/>
      <c r="F14" s="308"/>
      <c r="G14" s="316"/>
      <c r="H14" s="228">
        <f t="shared" si="0"/>
        <v>-2</v>
      </c>
      <c r="I14" s="229">
        <f t="shared" si="1"/>
        <v>-2</v>
      </c>
      <c r="J14" s="315"/>
      <c r="K14" s="308"/>
      <c r="L14" s="308"/>
      <c r="M14" s="308"/>
      <c r="N14" s="222" t="str">
        <f t="shared" si="2"/>
        <v>+4</v>
      </c>
      <c r="O14" s="229">
        <f t="shared" si="3"/>
        <v>4</v>
      </c>
      <c r="P14" s="310"/>
      <c r="Q14" s="308"/>
      <c r="R14" s="308"/>
      <c r="S14" s="223" t="str">
        <f t="shared" si="4"/>
        <v>+7</v>
      </c>
      <c r="T14" s="224">
        <f t="shared" si="5"/>
        <v>7</v>
      </c>
      <c r="U14" s="310"/>
      <c r="V14" s="308"/>
      <c r="W14" s="308"/>
      <c r="X14" s="308"/>
      <c r="Y14" s="308"/>
      <c r="Z14" s="308"/>
      <c r="AA14" s="308"/>
      <c r="AB14" s="308"/>
      <c r="AC14" s="225" t="str">
        <f t="shared" si="6"/>
        <v>+4</v>
      </c>
      <c r="AD14" s="253">
        <f t="shared" si="7"/>
        <v>4</v>
      </c>
      <c r="AE14" s="214"/>
    </row>
    <row r="15" spans="1:31">
      <c r="A15" s="219" t="str">
        <f>IF(รายชื่อสมาชิก!A14="","",รายชื่อสมาชิก!A14&amp; "  " )</f>
        <v xml:space="preserve">10  </v>
      </c>
      <c r="B15" s="95"/>
      <c r="C15" s="97"/>
      <c r="D15" s="308"/>
      <c r="E15" s="308"/>
      <c r="F15" s="308"/>
      <c r="G15" s="316"/>
      <c r="H15" s="228">
        <f t="shared" si="0"/>
        <v>-2</v>
      </c>
      <c r="I15" s="229">
        <f t="shared" si="1"/>
        <v>-2</v>
      </c>
      <c r="J15" s="315"/>
      <c r="K15" s="308"/>
      <c r="L15" s="308"/>
      <c r="M15" s="308"/>
      <c r="N15" s="222" t="str">
        <f t="shared" si="2"/>
        <v>+4</v>
      </c>
      <c r="O15" s="229">
        <f t="shared" si="3"/>
        <v>4</v>
      </c>
      <c r="P15" s="310"/>
      <c r="Q15" s="308"/>
      <c r="R15" s="308"/>
      <c r="S15" s="223" t="str">
        <f t="shared" si="4"/>
        <v>+7</v>
      </c>
      <c r="T15" s="224">
        <f t="shared" si="5"/>
        <v>7</v>
      </c>
      <c r="U15" s="310"/>
      <c r="V15" s="308"/>
      <c r="W15" s="308"/>
      <c r="X15" s="308"/>
      <c r="Y15" s="308"/>
      <c r="Z15" s="308"/>
      <c r="AA15" s="308"/>
      <c r="AB15" s="308"/>
      <c r="AC15" s="225" t="str">
        <f t="shared" si="6"/>
        <v>+4</v>
      </c>
      <c r="AD15" s="253">
        <f t="shared" si="7"/>
        <v>4</v>
      </c>
      <c r="AE15" s="214"/>
    </row>
    <row r="16" spans="1:31">
      <c r="A16" s="227" t="str">
        <f>IF(รายชื่อสมาชิก!A15="","",รายชื่อสมาชิก!A15&amp; "  " )</f>
        <v xml:space="preserve">11  </v>
      </c>
      <c r="B16" s="95"/>
      <c r="C16" s="97"/>
      <c r="D16" s="308"/>
      <c r="E16" s="308"/>
      <c r="F16" s="308"/>
      <c r="G16" s="316"/>
      <c r="H16" s="228">
        <f t="shared" si="0"/>
        <v>-2</v>
      </c>
      <c r="I16" s="229">
        <f t="shared" si="1"/>
        <v>-2</v>
      </c>
      <c r="J16" s="315"/>
      <c r="K16" s="308"/>
      <c r="L16" s="308"/>
      <c r="M16" s="308"/>
      <c r="N16" s="222" t="str">
        <f t="shared" si="2"/>
        <v>+4</v>
      </c>
      <c r="O16" s="229">
        <f t="shared" si="3"/>
        <v>4</v>
      </c>
      <c r="P16" s="310"/>
      <c r="Q16" s="308"/>
      <c r="R16" s="308"/>
      <c r="S16" s="223" t="str">
        <f t="shared" si="4"/>
        <v>+7</v>
      </c>
      <c r="T16" s="224">
        <f t="shared" si="5"/>
        <v>7</v>
      </c>
      <c r="U16" s="310"/>
      <c r="V16" s="308"/>
      <c r="W16" s="308"/>
      <c r="X16" s="308"/>
      <c r="Y16" s="308"/>
      <c r="Z16" s="308"/>
      <c r="AA16" s="308"/>
      <c r="AB16" s="308"/>
      <c r="AC16" s="225" t="str">
        <f t="shared" si="6"/>
        <v>+4</v>
      </c>
      <c r="AD16" s="253">
        <f t="shared" si="7"/>
        <v>4</v>
      </c>
      <c r="AE16" s="214"/>
    </row>
    <row r="17" spans="1:31">
      <c r="A17" s="227" t="str">
        <f>IF(รายชื่อสมาชิก!A16="","",รายชื่อสมาชิก!A16&amp; "  " )</f>
        <v xml:space="preserve">12  </v>
      </c>
      <c r="B17" s="95"/>
      <c r="C17" s="97"/>
      <c r="D17" s="308"/>
      <c r="E17" s="308"/>
      <c r="F17" s="308"/>
      <c r="G17" s="316"/>
      <c r="H17" s="228">
        <f t="shared" si="0"/>
        <v>-2</v>
      </c>
      <c r="I17" s="229">
        <f t="shared" si="1"/>
        <v>-2</v>
      </c>
      <c r="J17" s="315"/>
      <c r="K17" s="308"/>
      <c r="L17" s="308"/>
      <c r="M17" s="308"/>
      <c r="N17" s="222" t="str">
        <f t="shared" si="2"/>
        <v>+4</v>
      </c>
      <c r="O17" s="229">
        <f t="shared" si="3"/>
        <v>4</v>
      </c>
      <c r="P17" s="310"/>
      <c r="Q17" s="308"/>
      <c r="R17" s="308"/>
      <c r="S17" s="223" t="str">
        <f t="shared" si="4"/>
        <v>+7</v>
      </c>
      <c r="T17" s="224">
        <f t="shared" si="5"/>
        <v>7</v>
      </c>
      <c r="U17" s="310"/>
      <c r="V17" s="308"/>
      <c r="W17" s="308"/>
      <c r="X17" s="308"/>
      <c r="Y17" s="308"/>
      <c r="Z17" s="308"/>
      <c r="AA17" s="308"/>
      <c r="AB17" s="308"/>
      <c r="AC17" s="225" t="str">
        <f t="shared" si="6"/>
        <v>+4</v>
      </c>
      <c r="AD17" s="253">
        <f t="shared" si="7"/>
        <v>4</v>
      </c>
      <c r="AE17" s="214"/>
    </row>
    <row r="18" spans="1:31">
      <c r="A18" s="227" t="str">
        <f>IF(รายชื่อสมาชิก!A17="","",รายชื่อสมาชิก!A17&amp; "  " )</f>
        <v/>
      </c>
      <c r="B18" s="95"/>
      <c r="C18" s="97"/>
      <c r="D18" s="308"/>
      <c r="E18" s="308"/>
      <c r="F18" s="308"/>
      <c r="G18" s="316"/>
      <c r="H18" s="228" t="str">
        <f t="shared" si="0"/>
        <v/>
      </c>
      <c r="I18" s="229" t="str">
        <f t="shared" si="1"/>
        <v/>
      </c>
      <c r="J18" s="315"/>
      <c r="K18" s="308"/>
      <c r="L18" s="308"/>
      <c r="M18" s="308"/>
      <c r="N18" s="222" t="str">
        <f t="shared" si="2"/>
        <v/>
      </c>
      <c r="O18" s="229" t="str">
        <f t="shared" si="3"/>
        <v/>
      </c>
      <c r="P18" s="310"/>
      <c r="Q18" s="308"/>
      <c r="R18" s="308"/>
      <c r="S18" s="223" t="str">
        <f t="shared" si="4"/>
        <v/>
      </c>
      <c r="T18" s="224" t="str">
        <f t="shared" si="5"/>
        <v/>
      </c>
      <c r="U18" s="310"/>
      <c r="V18" s="308"/>
      <c r="W18" s="308"/>
      <c r="X18" s="308"/>
      <c r="Y18" s="308"/>
      <c r="Z18" s="308"/>
      <c r="AA18" s="308"/>
      <c r="AB18" s="308"/>
      <c r="AC18" s="225" t="str">
        <f t="shared" si="6"/>
        <v/>
      </c>
      <c r="AD18" s="253" t="str">
        <f t="shared" si="7"/>
        <v/>
      </c>
      <c r="AE18" s="214"/>
    </row>
    <row r="19" spans="1:31">
      <c r="A19" s="227" t="str">
        <f>IF(รายชื่อสมาชิก!A18="","",รายชื่อสมาชิก!A18&amp; "  " )</f>
        <v/>
      </c>
      <c r="B19" s="95"/>
      <c r="C19" s="97"/>
      <c r="D19" s="308"/>
      <c r="E19" s="308"/>
      <c r="F19" s="308"/>
      <c r="G19" s="316"/>
      <c r="H19" s="228" t="str">
        <f t="shared" si="0"/>
        <v/>
      </c>
      <c r="I19" s="229" t="str">
        <f t="shared" si="1"/>
        <v/>
      </c>
      <c r="J19" s="315"/>
      <c r="K19" s="308"/>
      <c r="L19" s="308"/>
      <c r="M19" s="308"/>
      <c r="N19" s="222" t="str">
        <f t="shared" si="2"/>
        <v/>
      </c>
      <c r="O19" s="229" t="str">
        <f t="shared" si="3"/>
        <v/>
      </c>
      <c r="P19" s="310"/>
      <c r="Q19" s="308"/>
      <c r="R19" s="308"/>
      <c r="S19" s="223" t="str">
        <f t="shared" si="4"/>
        <v/>
      </c>
      <c r="T19" s="224" t="str">
        <f t="shared" si="5"/>
        <v/>
      </c>
      <c r="U19" s="310"/>
      <c r="V19" s="308"/>
      <c r="W19" s="308"/>
      <c r="X19" s="308"/>
      <c r="Y19" s="308"/>
      <c r="Z19" s="308"/>
      <c r="AA19" s="308"/>
      <c r="AB19" s="308"/>
      <c r="AC19" s="225" t="str">
        <f t="shared" si="6"/>
        <v/>
      </c>
      <c r="AD19" s="253" t="str">
        <f t="shared" si="7"/>
        <v/>
      </c>
      <c r="AE19" s="214"/>
    </row>
    <row r="20" spans="1:31">
      <c r="A20" s="227" t="str">
        <f>IF(รายชื่อสมาชิก!A19="","",รายชื่อสมาชิก!A19&amp; "  " )</f>
        <v/>
      </c>
      <c r="B20" s="95"/>
      <c r="C20" s="97"/>
      <c r="D20" s="308"/>
      <c r="E20" s="308"/>
      <c r="F20" s="308"/>
      <c r="G20" s="316"/>
      <c r="H20" s="228" t="str">
        <f t="shared" si="0"/>
        <v/>
      </c>
      <c r="I20" s="229" t="str">
        <f t="shared" si="1"/>
        <v/>
      </c>
      <c r="J20" s="315"/>
      <c r="K20" s="308"/>
      <c r="L20" s="308"/>
      <c r="M20" s="308"/>
      <c r="N20" s="222" t="str">
        <f t="shared" si="2"/>
        <v/>
      </c>
      <c r="O20" s="229" t="str">
        <f t="shared" si="3"/>
        <v/>
      </c>
      <c r="P20" s="310"/>
      <c r="Q20" s="308"/>
      <c r="R20" s="308"/>
      <c r="S20" s="223" t="str">
        <f t="shared" si="4"/>
        <v/>
      </c>
      <c r="T20" s="224" t="str">
        <f t="shared" si="5"/>
        <v/>
      </c>
      <c r="U20" s="310"/>
      <c r="V20" s="308"/>
      <c r="W20" s="308"/>
      <c r="X20" s="308"/>
      <c r="Y20" s="308"/>
      <c r="Z20" s="308"/>
      <c r="AA20" s="308"/>
      <c r="AB20" s="308"/>
      <c r="AC20" s="225" t="str">
        <f t="shared" si="6"/>
        <v/>
      </c>
      <c r="AD20" s="253" t="str">
        <f t="shared" si="7"/>
        <v/>
      </c>
      <c r="AE20" s="214"/>
    </row>
    <row r="21" spans="1:31">
      <c r="A21" s="227" t="str">
        <f>IF(รายชื่อสมาชิก!A20="","",รายชื่อสมาชิก!A20&amp; "  " )</f>
        <v/>
      </c>
      <c r="B21" s="95"/>
      <c r="C21" s="97"/>
      <c r="D21" s="308"/>
      <c r="E21" s="308"/>
      <c r="F21" s="308"/>
      <c r="G21" s="316"/>
      <c r="H21" s="228" t="str">
        <f t="shared" si="0"/>
        <v/>
      </c>
      <c r="I21" s="229" t="str">
        <f t="shared" si="1"/>
        <v/>
      </c>
      <c r="J21" s="315"/>
      <c r="K21" s="308"/>
      <c r="L21" s="308"/>
      <c r="M21" s="308"/>
      <c r="N21" s="222" t="str">
        <f t="shared" si="2"/>
        <v/>
      </c>
      <c r="O21" s="229" t="str">
        <f t="shared" si="3"/>
        <v/>
      </c>
      <c r="P21" s="310"/>
      <c r="Q21" s="308"/>
      <c r="R21" s="308"/>
      <c r="S21" s="223" t="str">
        <f t="shared" si="4"/>
        <v/>
      </c>
      <c r="T21" s="224" t="str">
        <f t="shared" si="5"/>
        <v/>
      </c>
      <c r="U21" s="310"/>
      <c r="V21" s="308"/>
      <c r="W21" s="308"/>
      <c r="X21" s="308"/>
      <c r="Y21" s="308"/>
      <c r="Z21" s="308"/>
      <c r="AA21" s="308"/>
      <c r="AB21" s="308"/>
      <c r="AC21" s="225" t="str">
        <f t="shared" si="6"/>
        <v/>
      </c>
      <c r="AD21" s="253" t="str">
        <f t="shared" si="7"/>
        <v/>
      </c>
      <c r="AE21" s="214"/>
    </row>
    <row r="22" spans="1:31">
      <c r="A22" s="227" t="str">
        <f>IF(รายชื่อสมาชิก!A21="","",รายชื่อสมาชิก!A21&amp; "  " )</f>
        <v/>
      </c>
      <c r="B22" s="95"/>
      <c r="C22" s="97"/>
      <c r="D22" s="308"/>
      <c r="E22" s="308"/>
      <c r="F22" s="308"/>
      <c r="G22" s="316"/>
      <c r="H22" s="228" t="str">
        <f t="shared" si="0"/>
        <v/>
      </c>
      <c r="I22" s="229" t="str">
        <f t="shared" si="1"/>
        <v/>
      </c>
      <c r="J22" s="315"/>
      <c r="K22" s="308"/>
      <c r="L22" s="308"/>
      <c r="M22" s="308"/>
      <c r="N22" s="222" t="str">
        <f t="shared" si="2"/>
        <v/>
      </c>
      <c r="O22" s="229" t="str">
        <f t="shared" si="3"/>
        <v/>
      </c>
      <c r="P22" s="310"/>
      <c r="Q22" s="308"/>
      <c r="R22" s="308"/>
      <c r="S22" s="223" t="str">
        <f t="shared" si="4"/>
        <v/>
      </c>
      <c r="T22" s="224" t="str">
        <f t="shared" si="5"/>
        <v/>
      </c>
      <c r="U22" s="310"/>
      <c r="V22" s="308"/>
      <c r="W22" s="308"/>
      <c r="X22" s="308"/>
      <c r="Y22" s="308"/>
      <c r="Z22" s="308"/>
      <c r="AA22" s="308"/>
      <c r="AB22" s="308"/>
      <c r="AC22" s="225" t="str">
        <f t="shared" si="6"/>
        <v/>
      </c>
      <c r="AD22" s="253" t="str">
        <f t="shared" si="7"/>
        <v/>
      </c>
      <c r="AE22" s="214"/>
    </row>
    <row r="23" spans="1:31">
      <c r="A23" s="227" t="str">
        <f>IF(รายชื่อสมาชิก!A22="","",รายชื่อสมาชิก!A22&amp; "  " )</f>
        <v/>
      </c>
      <c r="B23" s="95"/>
      <c r="C23" s="97"/>
      <c r="D23" s="308"/>
      <c r="E23" s="308"/>
      <c r="F23" s="308"/>
      <c r="G23" s="316"/>
      <c r="H23" s="228" t="str">
        <f t="shared" si="0"/>
        <v/>
      </c>
      <c r="I23" s="229" t="str">
        <f t="shared" si="1"/>
        <v/>
      </c>
      <c r="J23" s="315"/>
      <c r="K23" s="308"/>
      <c r="L23" s="308"/>
      <c r="M23" s="308"/>
      <c r="N23" s="222" t="str">
        <f t="shared" si="2"/>
        <v/>
      </c>
      <c r="O23" s="229" t="str">
        <f t="shared" si="3"/>
        <v/>
      </c>
      <c r="P23" s="310"/>
      <c r="Q23" s="308"/>
      <c r="R23" s="308"/>
      <c r="S23" s="223" t="str">
        <f t="shared" si="4"/>
        <v/>
      </c>
      <c r="T23" s="224" t="str">
        <f t="shared" si="5"/>
        <v/>
      </c>
      <c r="U23" s="310"/>
      <c r="V23" s="308"/>
      <c r="W23" s="308"/>
      <c r="X23" s="308"/>
      <c r="Y23" s="308"/>
      <c r="Z23" s="308"/>
      <c r="AA23" s="308"/>
      <c r="AB23" s="308"/>
      <c r="AC23" s="225" t="str">
        <f t="shared" si="6"/>
        <v/>
      </c>
      <c r="AD23" s="253" t="str">
        <f t="shared" si="7"/>
        <v/>
      </c>
      <c r="AE23" s="214"/>
    </row>
    <row r="24" spans="1:31">
      <c r="A24" s="227" t="str">
        <f>IF(รายชื่อสมาชิก!A23="","",รายชื่อสมาชิก!A23&amp; "  " )</f>
        <v/>
      </c>
      <c r="B24" s="95"/>
      <c r="C24" s="97"/>
      <c r="D24" s="308"/>
      <c r="E24" s="308"/>
      <c r="F24" s="308"/>
      <c r="G24" s="316"/>
      <c r="H24" s="228" t="str">
        <f t="shared" si="0"/>
        <v/>
      </c>
      <c r="I24" s="229" t="str">
        <f t="shared" si="1"/>
        <v/>
      </c>
      <c r="J24" s="315"/>
      <c r="K24" s="308"/>
      <c r="L24" s="308"/>
      <c r="M24" s="308"/>
      <c r="N24" s="222" t="str">
        <f t="shared" si="2"/>
        <v/>
      </c>
      <c r="O24" s="229" t="str">
        <f t="shared" si="3"/>
        <v/>
      </c>
      <c r="P24" s="310"/>
      <c r="Q24" s="308"/>
      <c r="R24" s="308"/>
      <c r="S24" s="223" t="str">
        <f t="shared" si="4"/>
        <v/>
      </c>
      <c r="T24" s="224" t="str">
        <f t="shared" si="5"/>
        <v/>
      </c>
      <c r="U24" s="310"/>
      <c r="V24" s="308"/>
      <c r="W24" s="308"/>
      <c r="X24" s="308"/>
      <c r="Y24" s="308"/>
      <c r="Z24" s="308"/>
      <c r="AA24" s="308"/>
      <c r="AB24" s="308"/>
      <c r="AC24" s="225" t="str">
        <f t="shared" si="6"/>
        <v/>
      </c>
      <c r="AD24" s="253" t="str">
        <f t="shared" si="7"/>
        <v/>
      </c>
      <c r="AE24" s="214"/>
    </row>
    <row r="25" spans="1:31">
      <c r="A25" s="227" t="str">
        <f>IF(รายชื่อสมาชิก!A24="","",รายชื่อสมาชิก!A24&amp; "  " )</f>
        <v/>
      </c>
      <c r="B25" s="95"/>
      <c r="C25" s="97"/>
      <c r="D25" s="308"/>
      <c r="E25" s="308"/>
      <c r="F25" s="308"/>
      <c r="G25" s="316"/>
      <c r="H25" s="228" t="str">
        <f t="shared" si="0"/>
        <v/>
      </c>
      <c r="I25" s="229" t="str">
        <f t="shared" si="1"/>
        <v/>
      </c>
      <c r="J25" s="315"/>
      <c r="K25" s="308"/>
      <c r="L25" s="308"/>
      <c r="M25" s="308"/>
      <c r="N25" s="222" t="str">
        <f t="shared" si="2"/>
        <v/>
      </c>
      <c r="O25" s="229" t="str">
        <f t="shared" si="3"/>
        <v/>
      </c>
      <c r="P25" s="310"/>
      <c r="Q25" s="308"/>
      <c r="R25" s="308"/>
      <c r="S25" s="223" t="str">
        <f t="shared" si="4"/>
        <v/>
      </c>
      <c r="T25" s="224" t="str">
        <f t="shared" si="5"/>
        <v/>
      </c>
      <c r="U25" s="310"/>
      <c r="V25" s="308"/>
      <c r="W25" s="308"/>
      <c r="X25" s="308"/>
      <c r="Y25" s="308"/>
      <c r="Z25" s="308"/>
      <c r="AA25" s="308"/>
      <c r="AB25" s="308"/>
      <c r="AC25" s="225" t="str">
        <f t="shared" si="6"/>
        <v/>
      </c>
      <c r="AD25" s="253" t="str">
        <f t="shared" si="7"/>
        <v/>
      </c>
      <c r="AE25" s="214"/>
    </row>
    <row r="26" spans="1:31">
      <c r="A26" s="227" t="str">
        <f>IF(รายชื่อสมาชิก!A25="","",รายชื่อสมาชิก!A25&amp; "  " )</f>
        <v/>
      </c>
      <c r="B26" s="95"/>
      <c r="C26" s="97"/>
      <c r="D26" s="308"/>
      <c r="E26" s="308"/>
      <c r="F26" s="308"/>
      <c r="G26" s="316"/>
      <c r="H26" s="228" t="str">
        <f t="shared" si="0"/>
        <v/>
      </c>
      <c r="I26" s="229" t="str">
        <f t="shared" si="1"/>
        <v/>
      </c>
      <c r="J26" s="315"/>
      <c r="K26" s="308"/>
      <c r="L26" s="308"/>
      <c r="M26" s="308"/>
      <c r="N26" s="222" t="str">
        <f t="shared" si="2"/>
        <v/>
      </c>
      <c r="O26" s="229" t="str">
        <f t="shared" si="3"/>
        <v/>
      </c>
      <c r="P26" s="310"/>
      <c r="Q26" s="308"/>
      <c r="R26" s="308"/>
      <c r="S26" s="223" t="str">
        <f t="shared" si="4"/>
        <v/>
      </c>
      <c r="T26" s="224" t="str">
        <f t="shared" si="5"/>
        <v/>
      </c>
      <c r="U26" s="310"/>
      <c r="V26" s="308"/>
      <c r="W26" s="308"/>
      <c r="X26" s="308"/>
      <c r="Y26" s="308"/>
      <c r="Z26" s="308"/>
      <c r="AA26" s="308"/>
      <c r="AB26" s="308"/>
      <c r="AC26" s="225" t="str">
        <f t="shared" si="6"/>
        <v/>
      </c>
      <c r="AD26" s="253" t="str">
        <f t="shared" si="7"/>
        <v/>
      </c>
      <c r="AE26" s="214"/>
    </row>
    <row r="27" spans="1:31">
      <c r="A27" s="227" t="str">
        <f>IF(รายชื่อสมาชิก!A26="","",รายชื่อสมาชิก!A26&amp; "  " )</f>
        <v/>
      </c>
      <c r="B27" s="95"/>
      <c r="C27" s="97"/>
      <c r="D27" s="308"/>
      <c r="E27" s="308"/>
      <c r="F27" s="308"/>
      <c r="G27" s="316"/>
      <c r="H27" s="228" t="str">
        <f t="shared" si="0"/>
        <v/>
      </c>
      <c r="I27" s="229" t="str">
        <f t="shared" si="1"/>
        <v/>
      </c>
      <c r="J27" s="315"/>
      <c r="K27" s="308"/>
      <c r="L27" s="308"/>
      <c r="M27" s="308"/>
      <c r="N27" s="222" t="str">
        <f t="shared" si="2"/>
        <v/>
      </c>
      <c r="O27" s="229" t="str">
        <f t="shared" si="3"/>
        <v/>
      </c>
      <c r="P27" s="310"/>
      <c r="Q27" s="308"/>
      <c r="R27" s="308"/>
      <c r="S27" s="223" t="str">
        <f t="shared" si="4"/>
        <v/>
      </c>
      <c r="T27" s="224" t="str">
        <f t="shared" si="5"/>
        <v/>
      </c>
      <c r="U27" s="310"/>
      <c r="V27" s="308"/>
      <c r="W27" s="308"/>
      <c r="X27" s="308"/>
      <c r="Y27" s="308"/>
      <c r="Z27" s="308"/>
      <c r="AA27" s="308"/>
      <c r="AB27" s="308"/>
      <c r="AC27" s="225" t="str">
        <f t="shared" si="6"/>
        <v/>
      </c>
      <c r="AD27" s="253" t="str">
        <f t="shared" si="7"/>
        <v/>
      </c>
      <c r="AE27" s="214"/>
    </row>
    <row r="28" spans="1:31" ht="21.6" thickBot="1">
      <c r="A28" s="231" t="str">
        <f>IF(รายชื่อสมาชิก!A27="","",รายชื่อสมาชิก!A27&amp; "  " )</f>
        <v/>
      </c>
      <c r="B28" s="96"/>
      <c r="C28" s="98"/>
      <c r="D28" s="309"/>
      <c r="E28" s="309"/>
      <c r="F28" s="309"/>
      <c r="G28" s="317"/>
      <c r="H28" s="232" t="str">
        <f t="shared" si="0"/>
        <v/>
      </c>
      <c r="I28" s="233" t="str">
        <f t="shared" si="1"/>
        <v/>
      </c>
      <c r="J28" s="313"/>
      <c r="K28" s="309"/>
      <c r="L28" s="309"/>
      <c r="M28" s="309"/>
      <c r="N28" s="234" t="str">
        <f t="shared" si="2"/>
        <v/>
      </c>
      <c r="O28" s="233" t="str">
        <f t="shared" si="3"/>
        <v/>
      </c>
      <c r="P28" s="311"/>
      <c r="Q28" s="309"/>
      <c r="R28" s="309"/>
      <c r="S28" s="235" t="str">
        <f t="shared" si="4"/>
        <v/>
      </c>
      <c r="T28" s="236" t="str">
        <f t="shared" si="5"/>
        <v/>
      </c>
      <c r="U28" s="311"/>
      <c r="V28" s="309"/>
      <c r="W28" s="309"/>
      <c r="X28" s="309"/>
      <c r="Y28" s="309"/>
      <c r="Z28" s="309"/>
      <c r="AA28" s="309"/>
      <c r="AB28" s="309"/>
      <c r="AC28" s="237" t="str">
        <f t="shared" si="6"/>
        <v/>
      </c>
      <c r="AD28" s="255" t="str">
        <f t="shared" si="7"/>
        <v/>
      </c>
      <c r="AE28" s="257"/>
    </row>
  </sheetData>
  <sheetProtection algorithmName="SHA-512" hashValue="D7mQrsCo4dSHFQogLcFg2G12cp/FVwBhjbiP597CYlAmP8PtqdwfVwpNjBjaCl5/lY/hIZEAq70MFi1vMvnTsw==" saltValue="V6iFwfP3d45zo5nMr/aS7g==" spinCount="100000" sheet="1" objects="1" scenarios="1"/>
  <mergeCells count="181">
    <mergeCell ref="W27:AB27"/>
    <mergeCell ref="D28:E28"/>
    <mergeCell ref="F28:G28"/>
    <mergeCell ref="J28:K28"/>
    <mergeCell ref="L28:M28"/>
    <mergeCell ref="P28:R28"/>
    <mergeCell ref="U28:V28"/>
    <mergeCell ref="W28:AB28"/>
    <mergeCell ref="D27:E27"/>
    <mergeCell ref="F27:G27"/>
    <mergeCell ref="J27:K27"/>
    <mergeCell ref="L27:M27"/>
    <mergeCell ref="P27:R27"/>
    <mergeCell ref="U27:V27"/>
    <mergeCell ref="W25:AB25"/>
    <mergeCell ref="D26:E26"/>
    <mergeCell ref="F26:G26"/>
    <mergeCell ref="J26:K26"/>
    <mergeCell ref="L26:M26"/>
    <mergeCell ref="P26:R26"/>
    <mergeCell ref="U26:V26"/>
    <mergeCell ref="W26:AB26"/>
    <mergeCell ref="D25:E25"/>
    <mergeCell ref="F25:G25"/>
    <mergeCell ref="J25:K25"/>
    <mergeCell ref="L25:M25"/>
    <mergeCell ref="P25:R25"/>
    <mergeCell ref="U25:V25"/>
    <mergeCell ref="W23:AB23"/>
    <mergeCell ref="D24:E24"/>
    <mergeCell ref="F24:G24"/>
    <mergeCell ref="J24:K24"/>
    <mergeCell ref="L24:M24"/>
    <mergeCell ref="P24:R24"/>
    <mergeCell ref="U24:V24"/>
    <mergeCell ref="W24:AB24"/>
    <mergeCell ref="D23:E23"/>
    <mergeCell ref="F23:G23"/>
    <mergeCell ref="J23:K23"/>
    <mergeCell ref="L23:M23"/>
    <mergeCell ref="P23:R23"/>
    <mergeCell ref="U23:V23"/>
    <mergeCell ref="W21:AB21"/>
    <mergeCell ref="D22:E22"/>
    <mergeCell ref="F22:G22"/>
    <mergeCell ref="J22:K22"/>
    <mergeCell ref="L22:M22"/>
    <mergeCell ref="P22:R22"/>
    <mergeCell ref="U22:V22"/>
    <mergeCell ref="W22:AB22"/>
    <mergeCell ref="D21:E21"/>
    <mergeCell ref="F21:G21"/>
    <mergeCell ref="J21:K21"/>
    <mergeCell ref="L21:M21"/>
    <mergeCell ref="P21:R21"/>
    <mergeCell ref="U21:V21"/>
    <mergeCell ref="W19:AB19"/>
    <mergeCell ref="D20:E20"/>
    <mergeCell ref="F20:G20"/>
    <mergeCell ref="J20:K20"/>
    <mergeCell ref="L20:M20"/>
    <mergeCell ref="P20:R20"/>
    <mergeCell ref="U20:V20"/>
    <mergeCell ref="W20:AB20"/>
    <mergeCell ref="D19:E19"/>
    <mergeCell ref="F19:G19"/>
    <mergeCell ref="J19:K19"/>
    <mergeCell ref="L19:M19"/>
    <mergeCell ref="P19:R19"/>
    <mergeCell ref="U19:V19"/>
    <mergeCell ref="W17:AB17"/>
    <mergeCell ref="D18:E18"/>
    <mergeCell ref="F18:G18"/>
    <mergeCell ref="J18:K18"/>
    <mergeCell ref="L18:M18"/>
    <mergeCell ref="P18:R18"/>
    <mergeCell ref="U18:V18"/>
    <mergeCell ref="W18:AB18"/>
    <mergeCell ref="D17:E17"/>
    <mergeCell ref="F17:G17"/>
    <mergeCell ref="J17:K17"/>
    <mergeCell ref="L17:M17"/>
    <mergeCell ref="P17:R17"/>
    <mergeCell ref="U17:V17"/>
    <mergeCell ref="W15:AB15"/>
    <mergeCell ref="D16:E16"/>
    <mergeCell ref="F16:G16"/>
    <mergeCell ref="J16:K16"/>
    <mergeCell ref="L16:M16"/>
    <mergeCell ref="P16:R16"/>
    <mergeCell ref="U16:V16"/>
    <mergeCell ref="W16:AB16"/>
    <mergeCell ref="D15:E15"/>
    <mergeCell ref="F15:G15"/>
    <mergeCell ref="J15:K15"/>
    <mergeCell ref="L15:M15"/>
    <mergeCell ref="P15:R15"/>
    <mergeCell ref="U15:V15"/>
    <mergeCell ref="W13:AB13"/>
    <mergeCell ref="D14:E14"/>
    <mergeCell ref="F14:G14"/>
    <mergeCell ref="J14:K14"/>
    <mergeCell ref="L14:M14"/>
    <mergeCell ref="P14:R14"/>
    <mergeCell ref="U14:V14"/>
    <mergeCell ref="W14:AB14"/>
    <mergeCell ref="D13:E13"/>
    <mergeCell ref="F13:G13"/>
    <mergeCell ref="J13:K13"/>
    <mergeCell ref="L13:M13"/>
    <mergeCell ref="P13:R13"/>
    <mergeCell ref="U13:V13"/>
    <mergeCell ref="W11:AB11"/>
    <mergeCell ref="D12:E12"/>
    <mergeCell ref="F12:G12"/>
    <mergeCell ref="J12:K12"/>
    <mergeCell ref="L12:M12"/>
    <mergeCell ref="P12:R12"/>
    <mergeCell ref="U12:V12"/>
    <mergeCell ref="W12:AB12"/>
    <mergeCell ref="D11:E11"/>
    <mergeCell ref="F11:G11"/>
    <mergeCell ref="J11:K11"/>
    <mergeCell ref="L11:M11"/>
    <mergeCell ref="P11:R11"/>
    <mergeCell ref="U11:V11"/>
    <mergeCell ref="W9:AB9"/>
    <mergeCell ref="D10:E10"/>
    <mergeCell ref="F10:G10"/>
    <mergeCell ref="J10:K10"/>
    <mergeCell ref="L10:M10"/>
    <mergeCell ref="P10:R10"/>
    <mergeCell ref="U10:V10"/>
    <mergeCell ref="W10:AB10"/>
    <mergeCell ref="D9:E9"/>
    <mergeCell ref="F9:G9"/>
    <mergeCell ref="J9:K9"/>
    <mergeCell ref="L9:M9"/>
    <mergeCell ref="P9:R9"/>
    <mergeCell ref="U9:V9"/>
    <mergeCell ref="D6:E6"/>
    <mergeCell ref="F6:G6"/>
    <mergeCell ref="J6:K6"/>
    <mergeCell ref="L6:M6"/>
    <mergeCell ref="P6:R6"/>
    <mergeCell ref="U6:V6"/>
    <mergeCell ref="W6:AB6"/>
    <mergeCell ref="W7:AB7"/>
    <mergeCell ref="D8:E8"/>
    <mergeCell ref="F8:G8"/>
    <mergeCell ref="J8:K8"/>
    <mergeCell ref="L8:M8"/>
    <mergeCell ref="P8:R8"/>
    <mergeCell ref="U8:V8"/>
    <mergeCell ref="W8:AB8"/>
    <mergeCell ref="D7:E7"/>
    <mergeCell ref="F7:G7"/>
    <mergeCell ref="J7:K7"/>
    <mergeCell ref="L7:M7"/>
    <mergeCell ref="P7:R7"/>
    <mergeCell ref="U7:V7"/>
    <mergeCell ref="A1:M1"/>
    <mergeCell ref="N1:Y1"/>
    <mergeCell ref="Z1:AC1"/>
    <mergeCell ref="AD1:AE1"/>
    <mergeCell ref="A2:C2"/>
    <mergeCell ref="D2:L2"/>
    <mergeCell ref="M2:T2"/>
    <mergeCell ref="U2:AE2"/>
    <mergeCell ref="A3:A5"/>
    <mergeCell ref="B3:I3"/>
    <mergeCell ref="J3:O3"/>
    <mergeCell ref="P3:T3"/>
    <mergeCell ref="U3:AD3"/>
    <mergeCell ref="D5:E5"/>
    <mergeCell ref="F5:G5"/>
    <mergeCell ref="J5:K5"/>
    <mergeCell ref="L5:M5"/>
    <mergeCell ref="P5:R5"/>
    <mergeCell ref="U5:V5"/>
    <mergeCell ref="W5:AB5"/>
  </mergeCells>
  <pageMargins left="0.26041666666666669" right="1.0416666666666666E-2" top="0.34375" bottom="0.21875" header="0.3" footer="0.3"/>
  <pageSetup paperSize="9" scale="9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8"/>
  <sheetViews>
    <sheetView view="pageLayout" topLeftCell="A16" zoomScaleNormal="100" workbookViewId="0">
      <selection activeCell="X11" sqref="X11:Y11"/>
    </sheetView>
  </sheetViews>
  <sheetFormatPr defaultColWidth="9.109375" defaultRowHeight="21"/>
  <cols>
    <col min="1" max="1" width="4.44140625" style="239" customWidth="1"/>
    <col min="2" max="6" width="3.33203125" style="239" customWidth="1"/>
    <col min="7" max="25" width="3" style="239" customWidth="1"/>
    <col min="26" max="27" width="3.6640625" style="239" customWidth="1"/>
    <col min="28" max="28" width="4" style="74" customWidth="1"/>
    <col min="29" max="29" width="6" style="74" customWidth="1"/>
    <col min="30" max="16384" width="9.109375" style="74"/>
  </cols>
  <sheetData>
    <row r="1" spans="1:29">
      <c r="A1" s="337" t="s">
        <v>468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 t="str">
        <f>IF(ปก!E8="","",(ปก!I8))</f>
        <v/>
      </c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67" t="s">
        <v>164</v>
      </c>
      <c r="AA1" s="367"/>
      <c r="AB1" s="367"/>
      <c r="AC1" s="242">
        <v>2</v>
      </c>
    </row>
    <row r="2" spans="1:29" ht="21.6" thickBot="1">
      <c r="A2" s="332" t="s">
        <v>22</v>
      </c>
      <c r="B2" s="332"/>
      <c r="C2" s="332"/>
      <c r="D2" s="334" t="str">
        <f>ปก!H10</f>
        <v>นางวรวรรณ์ ศรีเพชร</v>
      </c>
      <c r="E2" s="334"/>
      <c r="F2" s="334"/>
      <c r="G2" s="334"/>
      <c r="H2" s="334"/>
      <c r="I2" s="334"/>
      <c r="J2" s="334"/>
      <c r="K2" s="334">
        <f>ปก!H11</f>
        <v>0</v>
      </c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 t="str">
        <f>ปก!F9</f>
        <v>ชั้นประถมศึกษาปีที่ 6</v>
      </c>
      <c r="W2" s="334"/>
      <c r="X2" s="334"/>
      <c r="Y2" s="334"/>
      <c r="Z2" s="334"/>
      <c r="AA2" s="334"/>
      <c r="AB2" s="334"/>
      <c r="AC2" s="334"/>
    </row>
    <row r="3" spans="1:29" ht="21.6" thickBot="1">
      <c r="A3" s="338" t="s">
        <v>1</v>
      </c>
      <c r="B3" s="372" t="s">
        <v>500</v>
      </c>
      <c r="C3" s="373"/>
      <c r="D3" s="373"/>
      <c r="E3" s="373"/>
      <c r="F3" s="373"/>
      <c r="G3" s="374"/>
      <c r="H3" s="373" t="s">
        <v>501</v>
      </c>
      <c r="I3" s="373"/>
      <c r="J3" s="373"/>
      <c r="K3" s="373"/>
      <c r="L3" s="373"/>
      <c r="M3" s="373"/>
      <c r="N3" s="372" t="s">
        <v>502</v>
      </c>
      <c r="O3" s="373"/>
      <c r="P3" s="373"/>
      <c r="Q3" s="373"/>
      <c r="R3" s="373"/>
      <c r="S3" s="373"/>
      <c r="T3" s="373"/>
      <c r="U3" s="374"/>
      <c r="V3" s="373" t="s">
        <v>503</v>
      </c>
      <c r="W3" s="373"/>
      <c r="X3" s="373"/>
      <c r="Y3" s="373"/>
      <c r="Z3" s="373"/>
      <c r="AA3" s="374"/>
      <c r="AB3" s="345" t="s">
        <v>432</v>
      </c>
      <c r="AC3" s="346"/>
    </row>
    <row r="4" spans="1:29" ht="144" customHeight="1" thickBot="1">
      <c r="A4" s="339"/>
      <c r="B4" s="243" t="s">
        <v>469</v>
      </c>
      <c r="C4" s="244" t="s">
        <v>470</v>
      </c>
      <c r="D4" s="245" t="s">
        <v>471</v>
      </c>
      <c r="E4" s="245" t="s">
        <v>472</v>
      </c>
      <c r="F4" s="202" t="s">
        <v>445</v>
      </c>
      <c r="G4" s="203" t="s">
        <v>432</v>
      </c>
      <c r="H4" s="246" t="s">
        <v>473</v>
      </c>
      <c r="I4" s="247" t="s">
        <v>474</v>
      </c>
      <c r="J4" s="248" t="s">
        <v>475</v>
      </c>
      <c r="K4" s="246" t="s">
        <v>476</v>
      </c>
      <c r="L4" s="212" t="s">
        <v>445</v>
      </c>
      <c r="M4" s="213" t="s">
        <v>432</v>
      </c>
      <c r="N4" s="249" t="s">
        <v>477</v>
      </c>
      <c r="O4" s="246" t="s">
        <v>478</v>
      </c>
      <c r="P4" s="247" t="s">
        <v>479</v>
      </c>
      <c r="Q4" s="248" t="s">
        <v>480</v>
      </c>
      <c r="R4" s="247" t="s">
        <v>481</v>
      </c>
      <c r="S4" s="250" t="s">
        <v>482</v>
      </c>
      <c r="T4" s="212" t="s">
        <v>445</v>
      </c>
      <c r="U4" s="213" t="s">
        <v>432</v>
      </c>
      <c r="V4" s="246" t="s">
        <v>484</v>
      </c>
      <c r="W4" s="247" t="s">
        <v>485</v>
      </c>
      <c r="X4" s="248" t="s">
        <v>486</v>
      </c>
      <c r="Y4" s="247" t="s">
        <v>487</v>
      </c>
      <c r="Z4" s="202" t="s">
        <v>445</v>
      </c>
      <c r="AA4" s="213" t="s">
        <v>432</v>
      </c>
      <c r="AB4" s="347"/>
      <c r="AC4" s="348"/>
    </row>
    <row r="5" spans="1:29" ht="21.6" thickBot="1">
      <c r="A5" s="340"/>
      <c r="B5" s="361" t="s">
        <v>467</v>
      </c>
      <c r="C5" s="362"/>
      <c r="D5" s="328">
        <v>3</v>
      </c>
      <c r="E5" s="328"/>
      <c r="F5" s="215" t="s">
        <v>464</v>
      </c>
      <c r="G5" s="216">
        <v>10</v>
      </c>
      <c r="H5" s="335">
        <v>3</v>
      </c>
      <c r="I5" s="328"/>
      <c r="J5" s="328">
        <v>3</v>
      </c>
      <c r="K5" s="328"/>
      <c r="L5" s="215" t="s">
        <v>464</v>
      </c>
      <c r="M5" s="216" t="s">
        <v>466</v>
      </c>
      <c r="N5" s="375" t="s">
        <v>467</v>
      </c>
      <c r="O5" s="376"/>
      <c r="P5" s="377"/>
      <c r="Q5" s="378" t="s">
        <v>467</v>
      </c>
      <c r="R5" s="377"/>
      <c r="S5" s="256" t="s">
        <v>467</v>
      </c>
      <c r="T5" s="251" t="s">
        <v>483</v>
      </c>
      <c r="U5" s="218" t="s">
        <v>466</v>
      </c>
      <c r="V5" s="336" t="s">
        <v>467</v>
      </c>
      <c r="W5" s="331"/>
      <c r="X5" s="331" t="s">
        <v>467</v>
      </c>
      <c r="Y5" s="331"/>
      <c r="Z5" s="217" t="s">
        <v>464</v>
      </c>
      <c r="AA5" s="218" t="s">
        <v>466</v>
      </c>
      <c r="AB5" s="429">
        <v>80</v>
      </c>
      <c r="AC5" s="430"/>
    </row>
    <row r="6" spans="1:29">
      <c r="A6" s="219" t="str">
        <f>IF(รายชื่อสมาชิก!A5="","",รายชื่อสมาชิก!A5&amp; "  " )</f>
        <v xml:space="preserve">1  </v>
      </c>
      <c r="B6" s="363">
        <v>3</v>
      </c>
      <c r="C6" s="364"/>
      <c r="D6" s="364">
        <v>3</v>
      </c>
      <c r="E6" s="364"/>
      <c r="F6" s="258" t="str">
        <f t="shared" ref="F6:F28" si="0">IF($A6="","",$F5)</f>
        <v>+4</v>
      </c>
      <c r="G6" s="221">
        <f>IF($A6="","",(SUM(B6,D6)+4))</f>
        <v>10</v>
      </c>
      <c r="H6" s="369">
        <v>3</v>
      </c>
      <c r="I6" s="364"/>
      <c r="J6" s="364">
        <v>3</v>
      </c>
      <c r="K6" s="364"/>
      <c r="L6" s="222" t="str">
        <f t="shared" ref="L6:L28" si="1">IF($A6="","",$L5)</f>
        <v>+4</v>
      </c>
      <c r="M6" s="221">
        <f>IF($A6="","",(SUM(H6,J6)+4))</f>
        <v>10</v>
      </c>
      <c r="N6" s="380">
        <v>3</v>
      </c>
      <c r="O6" s="380"/>
      <c r="P6" s="369"/>
      <c r="Q6" s="368">
        <v>3</v>
      </c>
      <c r="R6" s="369"/>
      <c r="S6" s="99">
        <v>3</v>
      </c>
      <c r="T6" s="252" t="str">
        <f t="shared" ref="T6:T28" si="2">IF($A6="","",$T5)</f>
        <v>+1</v>
      </c>
      <c r="U6" s="221">
        <f>IF($A6="","",(SUM(N6,Q6,S6)+1))</f>
        <v>10</v>
      </c>
      <c r="V6" s="370">
        <v>3</v>
      </c>
      <c r="W6" s="371"/>
      <c r="X6" s="371">
        <v>3</v>
      </c>
      <c r="Y6" s="371"/>
      <c r="Z6" s="225" t="str">
        <f t="shared" ref="Z6:Z28" si="3">IF($A6="","",$Z5)</f>
        <v>+4</v>
      </c>
      <c r="AA6" s="221">
        <f>IF($A6="","",(SUM(V6,X6)+4))</f>
        <v>10</v>
      </c>
      <c r="AB6" s="431">
        <f>IF($A6="","",สรุปผลเทอม2!L6)</f>
        <v>80</v>
      </c>
      <c r="AC6" s="432"/>
    </row>
    <row r="7" spans="1:29">
      <c r="A7" s="227" t="str">
        <f>IF(รายชื่อสมาชิก!A6="","",รายชื่อสมาชิก!A6&amp; "  " )</f>
        <v xml:space="preserve">2  </v>
      </c>
      <c r="B7" s="359">
        <v>3</v>
      </c>
      <c r="C7" s="360"/>
      <c r="D7" s="360">
        <v>3</v>
      </c>
      <c r="E7" s="360"/>
      <c r="F7" s="222" t="str">
        <f t="shared" si="0"/>
        <v>+4</v>
      </c>
      <c r="G7" s="229">
        <f t="shared" ref="G7:G28" si="4">IF($A7="","",(SUM(B7,D7)+4))</f>
        <v>10</v>
      </c>
      <c r="H7" s="353">
        <v>3</v>
      </c>
      <c r="I7" s="360"/>
      <c r="J7" s="360">
        <v>3</v>
      </c>
      <c r="K7" s="360"/>
      <c r="L7" s="222" t="str">
        <f t="shared" si="1"/>
        <v>+4</v>
      </c>
      <c r="M7" s="229">
        <f t="shared" ref="M7:M28" si="5">IF($A7="","",(SUM(H7,J7)+4))</f>
        <v>10</v>
      </c>
      <c r="N7" s="352">
        <v>3</v>
      </c>
      <c r="O7" s="352"/>
      <c r="P7" s="353"/>
      <c r="Q7" s="354">
        <v>3</v>
      </c>
      <c r="R7" s="353"/>
      <c r="S7" s="100">
        <v>3</v>
      </c>
      <c r="T7" s="252" t="str">
        <f t="shared" si="2"/>
        <v>+1</v>
      </c>
      <c r="U7" s="253">
        <f t="shared" ref="U7:U28" si="6">IF($A7="","",(SUM(N7,Q7,S7)+1))</f>
        <v>10</v>
      </c>
      <c r="V7" s="359">
        <v>3</v>
      </c>
      <c r="W7" s="360"/>
      <c r="X7" s="360">
        <v>3</v>
      </c>
      <c r="Y7" s="360"/>
      <c r="Z7" s="225" t="str">
        <f t="shared" si="3"/>
        <v>+4</v>
      </c>
      <c r="AA7" s="253">
        <f t="shared" ref="AA7:AA28" si="7">IF($A7="","",(SUM(V7,X7)+4))</f>
        <v>10</v>
      </c>
      <c r="AB7" s="433">
        <f>IF($A7="","",สรุปผลเทอม2!L7)</f>
        <v>80</v>
      </c>
      <c r="AC7" s="434"/>
    </row>
    <row r="8" spans="1:29">
      <c r="A8" s="227" t="str">
        <f>IF(รายชื่อสมาชิก!A7="","",รายชื่อสมาชิก!A7&amp; "  " )</f>
        <v xml:space="preserve">3  </v>
      </c>
      <c r="B8" s="359">
        <v>3</v>
      </c>
      <c r="C8" s="360"/>
      <c r="D8" s="360">
        <v>3</v>
      </c>
      <c r="E8" s="360"/>
      <c r="F8" s="222" t="str">
        <f t="shared" si="0"/>
        <v>+4</v>
      </c>
      <c r="G8" s="229">
        <f t="shared" si="4"/>
        <v>10</v>
      </c>
      <c r="H8" s="353">
        <v>3</v>
      </c>
      <c r="I8" s="360"/>
      <c r="J8" s="360">
        <v>3</v>
      </c>
      <c r="K8" s="360"/>
      <c r="L8" s="222" t="str">
        <f t="shared" si="1"/>
        <v>+4</v>
      </c>
      <c r="M8" s="229">
        <f t="shared" si="5"/>
        <v>10</v>
      </c>
      <c r="N8" s="352">
        <v>3</v>
      </c>
      <c r="O8" s="352"/>
      <c r="P8" s="353"/>
      <c r="Q8" s="354">
        <v>3</v>
      </c>
      <c r="R8" s="353"/>
      <c r="S8" s="100">
        <v>3</v>
      </c>
      <c r="T8" s="252" t="str">
        <f t="shared" si="2"/>
        <v>+1</v>
      </c>
      <c r="U8" s="253">
        <f t="shared" si="6"/>
        <v>10</v>
      </c>
      <c r="V8" s="359">
        <v>3</v>
      </c>
      <c r="W8" s="360"/>
      <c r="X8" s="360">
        <v>3</v>
      </c>
      <c r="Y8" s="360"/>
      <c r="Z8" s="225" t="str">
        <f t="shared" si="3"/>
        <v>+4</v>
      </c>
      <c r="AA8" s="253">
        <f t="shared" si="7"/>
        <v>10</v>
      </c>
      <c r="AB8" s="433">
        <f>IF($A8="","",สรุปผลเทอม2!L8)</f>
        <v>80</v>
      </c>
      <c r="AC8" s="434"/>
    </row>
    <row r="9" spans="1:29">
      <c r="A9" s="227" t="str">
        <f>IF(รายชื่อสมาชิก!A8="","",รายชื่อสมาชิก!A8&amp; "  " )</f>
        <v xml:space="preserve">4  </v>
      </c>
      <c r="B9" s="359">
        <v>3</v>
      </c>
      <c r="C9" s="360"/>
      <c r="D9" s="360">
        <v>3</v>
      </c>
      <c r="E9" s="360"/>
      <c r="F9" s="222" t="str">
        <f t="shared" si="0"/>
        <v>+4</v>
      </c>
      <c r="G9" s="229">
        <f t="shared" si="4"/>
        <v>10</v>
      </c>
      <c r="H9" s="353">
        <v>3</v>
      </c>
      <c r="I9" s="360"/>
      <c r="J9" s="360">
        <v>3</v>
      </c>
      <c r="K9" s="360"/>
      <c r="L9" s="222" t="str">
        <f t="shared" si="1"/>
        <v>+4</v>
      </c>
      <c r="M9" s="229">
        <f t="shared" si="5"/>
        <v>10</v>
      </c>
      <c r="N9" s="352">
        <v>3</v>
      </c>
      <c r="O9" s="352"/>
      <c r="P9" s="353"/>
      <c r="Q9" s="354">
        <v>3</v>
      </c>
      <c r="R9" s="353"/>
      <c r="S9" s="100">
        <v>3</v>
      </c>
      <c r="T9" s="252" t="str">
        <f t="shared" si="2"/>
        <v>+1</v>
      </c>
      <c r="U9" s="253">
        <f t="shared" si="6"/>
        <v>10</v>
      </c>
      <c r="V9" s="359">
        <v>3</v>
      </c>
      <c r="W9" s="360"/>
      <c r="X9" s="360">
        <v>3</v>
      </c>
      <c r="Y9" s="360"/>
      <c r="Z9" s="225" t="str">
        <f t="shared" si="3"/>
        <v>+4</v>
      </c>
      <c r="AA9" s="253">
        <f t="shared" si="7"/>
        <v>10</v>
      </c>
      <c r="AB9" s="433">
        <f>IF($A9="","",สรุปผลเทอม2!L9)</f>
        <v>80</v>
      </c>
      <c r="AC9" s="434"/>
    </row>
    <row r="10" spans="1:29">
      <c r="A10" s="227" t="str">
        <f>IF(รายชื่อสมาชิก!A9="","",รายชื่อสมาชิก!A9&amp; "  " )</f>
        <v xml:space="preserve">5  </v>
      </c>
      <c r="B10" s="359">
        <v>3</v>
      </c>
      <c r="C10" s="360"/>
      <c r="D10" s="360">
        <v>3</v>
      </c>
      <c r="E10" s="360"/>
      <c r="F10" s="222" t="str">
        <f t="shared" si="0"/>
        <v>+4</v>
      </c>
      <c r="G10" s="229">
        <f t="shared" si="4"/>
        <v>10</v>
      </c>
      <c r="H10" s="353">
        <v>3</v>
      </c>
      <c r="I10" s="360"/>
      <c r="J10" s="360">
        <v>3</v>
      </c>
      <c r="K10" s="360"/>
      <c r="L10" s="222" t="str">
        <f t="shared" si="1"/>
        <v>+4</v>
      </c>
      <c r="M10" s="229">
        <f t="shared" si="5"/>
        <v>10</v>
      </c>
      <c r="N10" s="352">
        <v>3</v>
      </c>
      <c r="O10" s="352"/>
      <c r="P10" s="353"/>
      <c r="Q10" s="354">
        <v>3</v>
      </c>
      <c r="R10" s="353"/>
      <c r="S10" s="100">
        <v>3</v>
      </c>
      <c r="T10" s="252" t="str">
        <f t="shared" si="2"/>
        <v>+1</v>
      </c>
      <c r="U10" s="253">
        <f t="shared" si="6"/>
        <v>10</v>
      </c>
      <c r="V10" s="359">
        <v>3</v>
      </c>
      <c r="W10" s="360"/>
      <c r="X10" s="360">
        <v>3</v>
      </c>
      <c r="Y10" s="360"/>
      <c r="Z10" s="225" t="str">
        <f t="shared" si="3"/>
        <v>+4</v>
      </c>
      <c r="AA10" s="253">
        <f t="shared" si="7"/>
        <v>10</v>
      </c>
      <c r="AB10" s="433">
        <f>IF($A10="","",สรุปผลเทอม2!L10)</f>
        <v>80</v>
      </c>
      <c r="AC10" s="434"/>
    </row>
    <row r="11" spans="1:29">
      <c r="A11" s="227" t="str">
        <f>IF(รายชื่อสมาชิก!A10="","",รายชื่อสมาชิก!A10&amp; "  " )</f>
        <v xml:space="preserve">6  </v>
      </c>
      <c r="B11" s="359"/>
      <c r="C11" s="360"/>
      <c r="D11" s="360"/>
      <c r="E11" s="360"/>
      <c r="F11" s="222" t="str">
        <f t="shared" si="0"/>
        <v>+4</v>
      </c>
      <c r="G11" s="229">
        <f t="shared" si="4"/>
        <v>4</v>
      </c>
      <c r="H11" s="353"/>
      <c r="I11" s="360"/>
      <c r="J11" s="360"/>
      <c r="K11" s="360"/>
      <c r="L11" s="222" t="str">
        <f t="shared" si="1"/>
        <v>+4</v>
      </c>
      <c r="M11" s="229">
        <f t="shared" si="5"/>
        <v>4</v>
      </c>
      <c r="N11" s="352"/>
      <c r="O11" s="352"/>
      <c r="P11" s="353"/>
      <c r="Q11" s="354"/>
      <c r="R11" s="353"/>
      <c r="S11" s="100"/>
      <c r="T11" s="252" t="str">
        <f t="shared" si="2"/>
        <v>+1</v>
      </c>
      <c r="U11" s="253">
        <f t="shared" si="6"/>
        <v>1</v>
      </c>
      <c r="V11" s="359"/>
      <c r="W11" s="360"/>
      <c r="X11" s="360"/>
      <c r="Y11" s="360"/>
      <c r="Z11" s="225" t="str">
        <f t="shared" si="3"/>
        <v>+4</v>
      </c>
      <c r="AA11" s="253">
        <f t="shared" si="7"/>
        <v>4</v>
      </c>
      <c r="AB11" s="433">
        <f>IF($A11="","",สรุปผลเทอม2!L11)</f>
        <v>26</v>
      </c>
      <c r="AC11" s="434"/>
    </row>
    <row r="12" spans="1:29">
      <c r="A12" s="227" t="str">
        <f>IF(รายชื่อสมาชิก!A11="","",รายชื่อสมาชิก!A11&amp; "  " )</f>
        <v xml:space="preserve">7  </v>
      </c>
      <c r="B12" s="359"/>
      <c r="C12" s="360"/>
      <c r="D12" s="360"/>
      <c r="E12" s="360"/>
      <c r="F12" s="222" t="str">
        <f t="shared" si="0"/>
        <v>+4</v>
      </c>
      <c r="G12" s="229">
        <f t="shared" si="4"/>
        <v>4</v>
      </c>
      <c r="H12" s="353"/>
      <c r="I12" s="360"/>
      <c r="J12" s="360"/>
      <c r="K12" s="360"/>
      <c r="L12" s="222" t="str">
        <f t="shared" si="1"/>
        <v>+4</v>
      </c>
      <c r="M12" s="229">
        <f t="shared" si="5"/>
        <v>4</v>
      </c>
      <c r="N12" s="352"/>
      <c r="O12" s="352"/>
      <c r="P12" s="353"/>
      <c r="Q12" s="354"/>
      <c r="R12" s="353"/>
      <c r="S12" s="100"/>
      <c r="T12" s="252" t="str">
        <f t="shared" si="2"/>
        <v>+1</v>
      </c>
      <c r="U12" s="253">
        <f t="shared" si="6"/>
        <v>1</v>
      </c>
      <c r="V12" s="359"/>
      <c r="W12" s="360"/>
      <c r="X12" s="360"/>
      <c r="Y12" s="360"/>
      <c r="Z12" s="225" t="str">
        <f t="shared" si="3"/>
        <v>+4</v>
      </c>
      <c r="AA12" s="253">
        <f t="shared" si="7"/>
        <v>4</v>
      </c>
      <c r="AB12" s="433">
        <f>IF($A12="","",สรุปผลเทอม2!L12)</f>
        <v>26</v>
      </c>
      <c r="AC12" s="434"/>
    </row>
    <row r="13" spans="1:29">
      <c r="A13" s="227" t="str">
        <f>IF(รายชื่อสมาชิก!A12="","",รายชื่อสมาชิก!A12&amp; "  " )</f>
        <v xml:space="preserve">8  </v>
      </c>
      <c r="B13" s="359"/>
      <c r="C13" s="360"/>
      <c r="D13" s="360"/>
      <c r="E13" s="360"/>
      <c r="F13" s="222" t="str">
        <f t="shared" si="0"/>
        <v>+4</v>
      </c>
      <c r="G13" s="229">
        <f t="shared" si="4"/>
        <v>4</v>
      </c>
      <c r="H13" s="353"/>
      <c r="I13" s="360"/>
      <c r="J13" s="360"/>
      <c r="K13" s="360"/>
      <c r="L13" s="222" t="str">
        <f t="shared" si="1"/>
        <v>+4</v>
      </c>
      <c r="M13" s="229">
        <f t="shared" si="5"/>
        <v>4</v>
      </c>
      <c r="N13" s="352"/>
      <c r="O13" s="352"/>
      <c r="P13" s="353"/>
      <c r="Q13" s="354"/>
      <c r="R13" s="353"/>
      <c r="S13" s="100"/>
      <c r="T13" s="252" t="str">
        <f t="shared" si="2"/>
        <v>+1</v>
      </c>
      <c r="U13" s="253">
        <f t="shared" si="6"/>
        <v>1</v>
      </c>
      <c r="V13" s="359"/>
      <c r="W13" s="360"/>
      <c r="X13" s="360"/>
      <c r="Y13" s="360"/>
      <c r="Z13" s="225" t="str">
        <f t="shared" si="3"/>
        <v>+4</v>
      </c>
      <c r="AA13" s="253">
        <f t="shared" si="7"/>
        <v>4</v>
      </c>
      <c r="AB13" s="433">
        <f>IF($A13="","",สรุปผลเทอม2!L13)</f>
        <v>26</v>
      </c>
      <c r="AC13" s="434"/>
    </row>
    <row r="14" spans="1:29" ht="21.6" thickBot="1">
      <c r="A14" s="230" t="str">
        <f>IF(รายชื่อสมาชิก!A13="","",รายชื่อสมาชิก!A13&amp; "  " )</f>
        <v xml:space="preserve">9  </v>
      </c>
      <c r="B14" s="359"/>
      <c r="C14" s="360"/>
      <c r="D14" s="360"/>
      <c r="E14" s="360"/>
      <c r="F14" s="222" t="str">
        <f t="shared" si="0"/>
        <v>+4</v>
      </c>
      <c r="G14" s="229">
        <f t="shared" si="4"/>
        <v>4</v>
      </c>
      <c r="H14" s="353"/>
      <c r="I14" s="360"/>
      <c r="J14" s="360"/>
      <c r="K14" s="360"/>
      <c r="L14" s="222" t="str">
        <f t="shared" si="1"/>
        <v>+4</v>
      </c>
      <c r="M14" s="229">
        <f t="shared" si="5"/>
        <v>4</v>
      </c>
      <c r="N14" s="352"/>
      <c r="O14" s="352"/>
      <c r="P14" s="353"/>
      <c r="Q14" s="354"/>
      <c r="R14" s="353"/>
      <c r="S14" s="100"/>
      <c r="T14" s="252" t="str">
        <f t="shared" si="2"/>
        <v>+1</v>
      </c>
      <c r="U14" s="253">
        <f t="shared" si="6"/>
        <v>1</v>
      </c>
      <c r="V14" s="359"/>
      <c r="W14" s="360"/>
      <c r="X14" s="360"/>
      <c r="Y14" s="360"/>
      <c r="Z14" s="225" t="str">
        <f t="shared" si="3"/>
        <v>+4</v>
      </c>
      <c r="AA14" s="253">
        <f t="shared" si="7"/>
        <v>4</v>
      </c>
      <c r="AB14" s="433">
        <f>IF($A14="","",สรุปผลเทอม2!L14)</f>
        <v>26</v>
      </c>
      <c r="AC14" s="434"/>
    </row>
    <row r="15" spans="1:29">
      <c r="A15" s="219" t="str">
        <f>IF(รายชื่อสมาชิก!A14="","",รายชื่อสมาชิก!A14&amp; "  " )</f>
        <v xml:space="preserve">10  </v>
      </c>
      <c r="B15" s="359"/>
      <c r="C15" s="360"/>
      <c r="D15" s="360"/>
      <c r="E15" s="360"/>
      <c r="F15" s="222" t="str">
        <f t="shared" si="0"/>
        <v>+4</v>
      </c>
      <c r="G15" s="229">
        <f t="shared" si="4"/>
        <v>4</v>
      </c>
      <c r="H15" s="353"/>
      <c r="I15" s="360"/>
      <c r="J15" s="360"/>
      <c r="K15" s="360"/>
      <c r="L15" s="222" t="str">
        <f t="shared" si="1"/>
        <v>+4</v>
      </c>
      <c r="M15" s="229">
        <f t="shared" si="5"/>
        <v>4</v>
      </c>
      <c r="N15" s="352"/>
      <c r="O15" s="352"/>
      <c r="P15" s="353"/>
      <c r="Q15" s="354"/>
      <c r="R15" s="353"/>
      <c r="S15" s="100"/>
      <c r="T15" s="252" t="str">
        <f t="shared" si="2"/>
        <v>+1</v>
      </c>
      <c r="U15" s="253">
        <f t="shared" si="6"/>
        <v>1</v>
      </c>
      <c r="V15" s="359"/>
      <c r="W15" s="360"/>
      <c r="X15" s="360"/>
      <c r="Y15" s="360"/>
      <c r="Z15" s="225" t="str">
        <f t="shared" si="3"/>
        <v>+4</v>
      </c>
      <c r="AA15" s="253">
        <f t="shared" si="7"/>
        <v>4</v>
      </c>
      <c r="AB15" s="433">
        <f>IF($A15="","",สรุปผลเทอม2!L15)</f>
        <v>26</v>
      </c>
      <c r="AC15" s="434"/>
    </row>
    <row r="16" spans="1:29">
      <c r="A16" s="227" t="str">
        <f>IF(รายชื่อสมาชิก!A15="","",รายชื่อสมาชิก!A15&amp; "  " )</f>
        <v xml:space="preserve">11  </v>
      </c>
      <c r="B16" s="359"/>
      <c r="C16" s="360"/>
      <c r="D16" s="360"/>
      <c r="E16" s="360"/>
      <c r="F16" s="222" t="str">
        <f t="shared" si="0"/>
        <v>+4</v>
      </c>
      <c r="G16" s="229">
        <f t="shared" si="4"/>
        <v>4</v>
      </c>
      <c r="H16" s="353"/>
      <c r="I16" s="360"/>
      <c r="J16" s="360"/>
      <c r="K16" s="360"/>
      <c r="L16" s="222" t="str">
        <f t="shared" si="1"/>
        <v>+4</v>
      </c>
      <c r="M16" s="229">
        <f t="shared" si="5"/>
        <v>4</v>
      </c>
      <c r="N16" s="352"/>
      <c r="O16" s="352"/>
      <c r="P16" s="353"/>
      <c r="Q16" s="354"/>
      <c r="R16" s="353"/>
      <c r="S16" s="100"/>
      <c r="T16" s="252" t="str">
        <f t="shared" si="2"/>
        <v>+1</v>
      </c>
      <c r="U16" s="253">
        <f t="shared" si="6"/>
        <v>1</v>
      </c>
      <c r="V16" s="359"/>
      <c r="W16" s="360"/>
      <c r="X16" s="360"/>
      <c r="Y16" s="360"/>
      <c r="Z16" s="225" t="str">
        <f t="shared" si="3"/>
        <v>+4</v>
      </c>
      <c r="AA16" s="253">
        <f t="shared" si="7"/>
        <v>4</v>
      </c>
      <c r="AB16" s="433">
        <f>IF($A16="","",สรุปผลเทอม2!L16)</f>
        <v>26</v>
      </c>
      <c r="AC16" s="434"/>
    </row>
    <row r="17" spans="1:29">
      <c r="A17" s="227" t="str">
        <f>IF(รายชื่อสมาชิก!A16="","",รายชื่อสมาชิก!A16&amp; "  " )</f>
        <v xml:space="preserve">12  </v>
      </c>
      <c r="B17" s="359"/>
      <c r="C17" s="360"/>
      <c r="D17" s="360"/>
      <c r="E17" s="360"/>
      <c r="F17" s="222" t="str">
        <f t="shared" si="0"/>
        <v>+4</v>
      </c>
      <c r="G17" s="229">
        <f t="shared" si="4"/>
        <v>4</v>
      </c>
      <c r="H17" s="353"/>
      <c r="I17" s="360"/>
      <c r="J17" s="360"/>
      <c r="K17" s="360"/>
      <c r="L17" s="222" t="str">
        <f t="shared" si="1"/>
        <v>+4</v>
      </c>
      <c r="M17" s="229">
        <f t="shared" si="5"/>
        <v>4</v>
      </c>
      <c r="N17" s="352"/>
      <c r="O17" s="352"/>
      <c r="P17" s="353"/>
      <c r="Q17" s="354"/>
      <c r="R17" s="353"/>
      <c r="S17" s="100"/>
      <c r="T17" s="252" t="str">
        <f t="shared" si="2"/>
        <v>+1</v>
      </c>
      <c r="U17" s="253">
        <f t="shared" si="6"/>
        <v>1</v>
      </c>
      <c r="V17" s="359"/>
      <c r="W17" s="360"/>
      <c r="X17" s="360"/>
      <c r="Y17" s="360"/>
      <c r="Z17" s="225" t="str">
        <f t="shared" si="3"/>
        <v>+4</v>
      </c>
      <c r="AA17" s="253">
        <f t="shared" si="7"/>
        <v>4</v>
      </c>
      <c r="AB17" s="433">
        <f>IF($A17="","",สรุปผลเทอม2!L17)</f>
        <v>26</v>
      </c>
      <c r="AC17" s="434"/>
    </row>
    <row r="18" spans="1:29">
      <c r="A18" s="227" t="str">
        <f>IF(รายชื่อสมาชิก!A17="","",รายชื่อสมาชิก!A17&amp; "  " )</f>
        <v/>
      </c>
      <c r="B18" s="359"/>
      <c r="C18" s="360"/>
      <c r="D18" s="360"/>
      <c r="E18" s="360"/>
      <c r="F18" s="222" t="str">
        <f t="shared" si="0"/>
        <v/>
      </c>
      <c r="G18" s="229" t="str">
        <f t="shared" si="4"/>
        <v/>
      </c>
      <c r="H18" s="353"/>
      <c r="I18" s="360"/>
      <c r="J18" s="360"/>
      <c r="K18" s="360"/>
      <c r="L18" s="222" t="str">
        <f t="shared" si="1"/>
        <v/>
      </c>
      <c r="M18" s="229" t="str">
        <f t="shared" si="5"/>
        <v/>
      </c>
      <c r="N18" s="352"/>
      <c r="O18" s="352"/>
      <c r="P18" s="353"/>
      <c r="Q18" s="354"/>
      <c r="R18" s="353"/>
      <c r="S18" s="100"/>
      <c r="T18" s="252" t="str">
        <f t="shared" si="2"/>
        <v/>
      </c>
      <c r="U18" s="253" t="str">
        <f t="shared" si="6"/>
        <v/>
      </c>
      <c r="V18" s="359"/>
      <c r="W18" s="360"/>
      <c r="X18" s="360"/>
      <c r="Y18" s="360"/>
      <c r="Z18" s="225" t="str">
        <f t="shared" si="3"/>
        <v/>
      </c>
      <c r="AA18" s="253" t="str">
        <f t="shared" si="7"/>
        <v/>
      </c>
      <c r="AB18" s="433" t="str">
        <f>IF($A18="","",สรุปผลเทอม2!L18)</f>
        <v/>
      </c>
      <c r="AC18" s="434"/>
    </row>
    <row r="19" spans="1:29">
      <c r="A19" s="227" t="str">
        <f>IF(รายชื่อสมาชิก!A18="","",รายชื่อสมาชิก!A18&amp; "  " )</f>
        <v/>
      </c>
      <c r="B19" s="359"/>
      <c r="C19" s="360"/>
      <c r="D19" s="360"/>
      <c r="E19" s="360"/>
      <c r="F19" s="222" t="str">
        <f t="shared" si="0"/>
        <v/>
      </c>
      <c r="G19" s="229" t="str">
        <f t="shared" si="4"/>
        <v/>
      </c>
      <c r="H19" s="353"/>
      <c r="I19" s="360"/>
      <c r="J19" s="360"/>
      <c r="K19" s="360"/>
      <c r="L19" s="222" t="str">
        <f t="shared" si="1"/>
        <v/>
      </c>
      <c r="M19" s="229" t="str">
        <f t="shared" si="5"/>
        <v/>
      </c>
      <c r="N19" s="352"/>
      <c r="O19" s="352"/>
      <c r="P19" s="353"/>
      <c r="Q19" s="354"/>
      <c r="R19" s="353"/>
      <c r="S19" s="100"/>
      <c r="T19" s="252" t="str">
        <f t="shared" si="2"/>
        <v/>
      </c>
      <c r="U19" s="253" t="str">
        <f t="shared" si="6"/>
        <v/>
      </c>
      <c r="V19" s="359"/>
      <c r="W19" s="360"/>
      <c r="X19" s="360"/>
      <c r="Y19" s="360"/>
      <c r="Z19" s="225" t="str">
        <f t="shared" si="3"/>
        <v/>
      </c>
      <c r="AA19" s="253" t="str">
        <f t="shared" si="7"/>
        <v/>
      </c>
      <c r="AB19" s="433" t="str">
        <f>IF($A19="","",สรุปผลเทอม2!L19)</f>
        <v/>
      </c>
      <c r="AC19" s="434"/>
    </row>
    <row r="20" spans="1:29">
      <c r="A20" s="227" t="str">
        <f>IF(รายชื่อสมาชิก!A19="","",รายชื่อสมาชิก!A19&amp; "  " )</f>
        <v/>
      </c>
      <c r="B20" s="359"/>
      <c r="C20" s="360"/>
      <c r="D20" s="360"/>
      <c r="E20" s="360"/>
      <c r="F20" s="222" t="str">
        <f t="shared" si="0"/>
        <v/>
      </c>
      <c r="G20" s="229" t="str">
        <f t="shared" si="4"/>
        <v/>
      </c>
      <c r="H20" s="353"/>
      <c r="I20" s="360"/>
      <c r="J20" s="360"/>
      <c r="K20" s="360"/>
      <c r="L20" s="222" t="str">
        <f t="shared" si="1"/>
        <v/>
      </c>
      <c r="M20" s="229" t="str">
        <f t="shared" si="5"/>
        <v/>
      </c>
      <c r="N20" s="352"/>
      <c r="O20" s="352"/>
      <c r="P20" s="353"/>
      <c r="Q20" s="354"/>
      <c r="R20" s="353"/>
      <c r="S20" s="100"/>
      <c r="T20" s="252" t="str">
        <f t="shared" si="2"/>
        <v/>
      </c>
      <c r="U20" s="253" t="str">
        <f t="shared" si="6"/>
        <v/>
      </c>
      <c r="V20" s="359"/>
      <c r="W20" s="360"/>
      <c r="X20" s="360"/>
      <c r="Y20" s="360"/>
      <c r="Z20" s="225" t="str">
        <f t="shared" si="3"/>
        <v/>
      </c>
      <c r="AA20" s="253" t="str">
        <f t="shared" si="7"/>
        <v/>
      </c>
      <c r="AB20" s="433" t="str">
        <f>IF($A20="","",สรุปผลเทอม2!L20)</f>
        <v/>
      </c>
      <c r="AC20" s="434"/>
    </row>
    <row r="21" spans="1:29">
      <c r="A21" s="227" t="str">
        <f>IF(รายชื่อสมาชิก!A20="","",รายชื่อสมาชิก!A20&amp; "  " )</f>
        <v/>
      </c>
      <c r="B21" s="359"/>
      <c r="C21" s="360"/>
      <c r="D21" s="360"/>
      <c r="E21" s="360"/>
      <c r="F21" s="222" t="str">
        <f t="shared" si="0"/>
        <v/>
      </c>
      <c r="G21" s="229" t="str">
        <f t="shared" si="4"/>
        <v/>
      </c>
      <c r="H21" s="353"/>
      <c r="I21" s="360"/>
      <c r="J21" s="360"/>
      <c r="K21" s="360"/>
      <c r="L21" s="222" t="str">
        <f t="shared" si="1"/>
        <v/>
      </c>
      <c r="M21" s="229" t="str">
        <f t="shared" si="5"/>
        <v/>
      </c>
      <c r="N21" s="352"/>
      <c r="O21" s="352"/>
      <c r="P21" s="353"/>
      <c r="Q21" s="354"/>
      <c r="R21" s="353"/>
      <c r="S21" s="100"/>
      <c r="T21" s="252" t="str">
        <f t="shared" si="2"/>
        <v/>
      </c>
      <c r="U21" s="253" t="str">
        <f t="shared" si="6"/>
        <v/>
      </c>
      <c r="V21" s="359"/>
      <c r="W21" s="360"/>
      <c r="X21" s="360"/>
      <c r="Y21" s="360"/>
      <c r="Z21" s="225" t="str">
        <f t="shared" si="3"/>
        <v/>
      </c>
      <c r="AA21" s="253" t="str">
        <f t="shared" si="7"/>
        <v/>
      </c>
      <c r="AB21" s="433" t="str">
        <f>IF($A21="","",สรุปผลเทอม2!L21)</f>
        <v/>
      </c>
      <c r="AC21" s="434"/>
    </row>
    <row r="22" spans="1:29">
      <c r="A22" s="227" t="str">
        <f>IF(รายชื่อสมาชิก!A21="","",รายชื่อสมาชิก!A21&amp; "  " )</f>
        <v/>
      </c>
      <c r="B22" s="359"/>
      <c r="C22" s="360"/>
      <c r="D22" s="360"/>
      <c r="E22" s="360"/>
      <c r="F22" s="222" t="str">
        <f t="shared" si="0"/>
        <v/>
      </c>
      <c r="G22" s="229" t="str">
        <f t="shared" si="4"/>
        <v/>
      </c>
      <c r="H22" s="353"/>
      <c r="I22" s="360"/>
      <c r="J22" s="360"/>
      <c r="K22" s="360"/>
      <c r="L22" s="222" t="str">
        <f t="shared" si="1"/>
        <v/>
      </c>
      <c r="M22" s="229" t="str">
        <f t="shared" si="5"/>
        <v/>
      </c>
      <c r="N22" s="352"/>
      <c r="O22" s="352"/>
      <c r="P22" s="353"/>
      <c r="Q22" s="354"/>
      <c r="R22" s="353"/>
      <c r="S22" s="100"/>
      <c r="T22" s="252" t="str">
        <f t="shared" si="2"/>
        <v/>
      </c>
      <c r="U22" s="253" t="str">
        <f t="shared" si="6"/>
        <v/>
      </c>
      <c r="V22" s="359"/>
      <c r="W22" s="360"/>
      <c r="X22" s="360"/>
      <c r="Y22" s="360"/>
      <c r="Z22" s="225" t="str">
        <f t="shared" si="3"/>
        <v/>
      </c>
      <c r="AA22" s="253" t="str">
        <f t="shared" si="7"/>
        <v/>
      </c>
      <c r="AB22" s="433" t="str">
        <f>IF($A22="","",สรุปผลเทอม2!L22)</f>
        <v/>
      </c>
      <c r="AC22" s="434"/>
    </row>
    <row r="23" spans="1:29">
      <c r="A23" s="227" t="str">
        <f>IF(รายชื่อสมาชิก!A22="","",รายชื่อสมาชิก!A22&amp; "  " )</f>
        <v/>
      </c>
      <c r="B23" s="359"/>
      <c r="C23" s="360"/>
      <c r="D23" s="360"/>
      <c r="E23" s="360"/>
      <c r="F23" s="222" t="str">
        <f t="shared" si="0"/>
        <v/>
      </c>
      <c r="G23" s="229" t="str">
        <f t="shared" si="4"/>
        <v/>
      </c>
      <c r="H23" s="353"/>
      <c r="I23" s="360"/>
      <c r="J23" s="360"/>
      <c r="K23" s="360"/>
      <c r="L23" s="222" t="str">
        <f t="shared" si="1"/>
        <v/>
      </c>
      <c r="M23" s="229" t="str">
        <f t="shared" si="5"/>
        <v/>
      </c>
      <c r="N23" s="352"/>
      <c r="O23" s="352"/>
      <c r="P23" s="353"/>
      <c r="Q23" s="354"/>
      <c r="R23" s="353"/>
      <c r="S23" s="100"/>
      <c r="T23" s="252" t="str">
        <f t="shared" si="2"/>
        <v/>
      </c>
      <c r="U23" s="253" t="str">
        <f t="shared" si="6"/>
        <v/>
      </c>
      <c r="V23" s="359"/>
      <c r="W23" s="360"/>
      <c r="X23" s="360"/>
      <c r="Y23" s="360"/>
      <c r="Z23" s="225" t="str">
        <f t="shared" si="3"/>
        <v/>
      </c>
      <c r="AA23" s="253" t="str">
        <f t="shared" si="7"/>
        <v/>
      </c>
      <c r="AB23" s="433" t="str">
        <f>IF($A23="","",สรุปผลเทอม2!L23)</f>
        <v/>
      </c>
      <c r="AC23" s="434"/>
    </row>
    <row r="24" spans="1:29">
      <c r="A24" s="227" t="str">
        <f>IF(รายชื่อสมาชิก!A23="","",รายชื่อสมาชิก!A23&amp; "  " )</f>
        <v/>
      </c>
      <c r="B24" s="359"/>
      <c r="C24" s="360"/>
      <c r="D24" s="360"/>
      <c r="E24" s="360"/>
      <c r="F24" s="222" t="str">
        <f t="shared" si="0"/>
        <v/>
      </c>
      <c r="G24" s="229" t="str">
        <f t="shared" si="4"/>
        <v/>
      </c>
      <c r="H24" s="353"/>
      <c r="I24" s="360"/>
      <c r="J24" s="360"/>
      <c r="K24" s="360"/>
      <c r="L24" s="222" t="str">
        <f t="shared" si="1"/>
        <v/>
      </c>
      <c r="M24" s="229" t="str">
        <f t="shared" si="5"/>
        <v/>
      </c>
      <c r="N24" s="352"/>
      <c r="O24" s="352"/>
      <c r="P24" s="353"/>
      <c r="Q24" s="354"/>
      <c r="R24" s="353"/>
      <c r="S24" s="100"/>
      <c r="T24" s="252" t="str">
        <f t="shared" si="2"/>
        <v/>
      </c>
      <c r="U24" s="253" t="str">
        <f t="shared" si="6"/>
        <v/>
      </c>
      <c r="V24" s="359"/>
      <c r="W24" s="360"/>
      <c r="X24" s="360"/>
      <c r="Y24" s="360"/>
      <c r="Z24" s="225" t="str">
        <f t="shared" si="3"/>
        <v/>
      </c>
      <c r="AA24" s="253" t="str">
        <f t="shared" si="7"/>
        <v/>
      </c>
      <c r="AB24" s="433" t="str">
        <f>IF($A24="","",สรุปผลเทอม2!L24)</f>
        <v/>
      </c>
      <c r="AC24" s="434"/>
    </row>
    <row r="25" spans="1:29">
      <c r="A25" s="227" t="str">
        <f>IF(รายชื่อสมาชิก!A24="","",รายชื่อสมาชิก!A24&amp; "  " )</f>
        <v/>
      </c>
      <c r="B25" s="359"/>
      <c r="C25" s="360"/>
      <c r="D25" s="360"/>
      <c r="E25" s="360"/>
      <c r="F25" s="222" t="str">
        <f t="shared" si="0"/>
        <v/>
      </c>
      <c r="G25" s="229" t="str">
        <f t="shared" si="4"/>
        <v/>
      </c>
      <c r="H25" s="353"/>
      <c r="I25" s="360"/>
      <c r="J25" s="360"/>
      <c r="K25" s="360"/>
      <c r="L25" s="222" t="str">
        <f t="shared" si="1"/>
        <v/>
      </c>
      <c r="M25" s="229" t="str">
        <f t="shared" si="5"/>
        <v/>
      </c>
      <c r="N25" s="352"/>
      <c r="O25" s="352"/>
      <c r="P25" s="353"/>
      <c r="Q25" s="354"/>
      <c r="R25" s="353"/>
      <c r="S25" s="100"/>
      <c r="T25" s="252" t="str">
        <f t="shared" si="2"/>
        <v/>
      </c>
      <c r="U25" s="253" t="str">
        <f t="shared" si="6"/>
        <v/>
      </c>
      <c r="V25" s="359"/>
      <c r="W25" s="360"/>
      <c r="X25" s="360"/>
      <c r="Y25" s="360"/>
      <c r="Z25" s="225" t="str">
        <f t="shared" si="3"/>
        <v/>
      </c>
      <c r="AA25" s="253" t="str">
        <f t="shared" si="7"/>
        <v/>
      </c>
      <c r="AB25" s="433" t="str">
        <f>IF($A25="","",สรุปผลเทอม2!L25)</f>
        <v/>
      </c>
      <c r="AC25" s="434"/>
    </row>
    <row r="26" spans="1:29">
      <c r="A26" s="227" t="str">
        <f>IF(รายชื่อสมาชิก!A25="","",รายชื่อสมาชิก!A25&amp; "  " )</f>
        <v/>
      </c>
      <c r="B26" s="359"/>
      <c r="C26" s="360"/>
      <c r="D26" s="360"/>
      <c r="E26" s="360"/>
      <c r="F26" s="222" t="str">
        <f t="shared" si="0"/>
        <v/>
      </c>
      <c r="G26" s="229" t="str">
        <f t="shared" si="4"/>
        <v/>
      </c>
      <c r="H26" s="353"/>
      <c r="I26" s="360"/>
      <c r="J26" s="360"/>
      <c r="K26" s="360"/>
      <c r="L26" s="222" t="str">
        <f t="shared" si="1"/>
        <v/>
      </c>
      <c r="M26" s="229" t="str">
        <f t="shared" si="5"/>
        <v/>
      </c>
      <c r="N26" s="352"/>
      <c r="O26" s="352"/>
      <c r="P26" s="353"/>
      <c r="Q26" s="354"/>
      <c r="R26" s="353"/>
      <c r="S26" s="100"/>
      <c r="T26" s="252" t="str">
        <f t="shared" si="2"/>
        <v/>
      </c>
      <c r="U26" s="253" t="str">
        <f t="shared" si="6"/>
        <v/>
      </c>
      <c r="V26" s="359"/>
      <c r="W26" s="360"/>
      <c r="X26" s="360"/>
      <c r="Y26" s="360"/>
      <c r="Z26" s="225" t="str">
        <f t="shared" si="3"/>
        <v/>
      </c>
      <c r="AA26" s="253" t="str">
        <f t="shared" si="7"/>
        <v/>
      </c>
      <c r="AB26" s="433" t="str">
        <f>IF($A26="","",สรุปผลเทอม2!L26)</f>
        <v/>
      </c>
      <c r="AC26" s="434"/>
    </row>
    <row r="27" spans="1:29">
      <c r="A27" s="227" t="str">
        <f>IF(รายชื่อสมาชิก!A26="","",รายชื่อสมาชิก!A26&amp; "  " )</f>
        <v/>
      </c>
      <c r="B27" s="359"/>
      <c r="C27" s="360"/>
      <c r="D27" s="360"/>
      <c r="E27" s="360"/>
      <c r="F27" s="222" t="str">
        <f t="shared" si="0"/>
        <v/>
      </c>
      <c r="G27" s="229" t="str">
        <f t="shared" si="4"/>
        <v/>
      </c>
      <c r="H27" s="353"/>
      <c r="I27" s="360"/>
      <c r="J27" s="360"/>
      <c r="K27" s="360"/>
      <c r="L27" s="222" t="str">
        <f t="shared" si="1"/>
        <v/>
      </c>
      <c r="M27" s="229" t="str">
        <f t="shared" si="5"/>
        <v/>
      </c>
      <c r="N27" s="352"/>
      <c r="O27" s="352"/>
      <c r="P27" s="353"/>
      <c r="Q27" s="354"/>
      <c r="R27" s="353"/>
      <c r="S27" s="100"/>
      <c r="T27" s="252" t="str">
        <f t="shared" si="2"/>
        <v/>
      </c>
      <c r="U27" s="253" t="str">
        <f t="shared" si="6"/>
        <v/>
      </c>
      <c r="V27" s="359"/>
      <c r="W27" s="360"/>
      <c r="X27" s="360"/>
      <c r="Y27" s="360"/>
      <c r="Z27" s="225" t="str">
        <f t="shared" si="3"/>
        <v/>
      </c>
      <c r="AA27" s="253" t="str">
        <f t="shared" si="7"/>
        <v/>
      </c>
      <c r="AB27" s="433" t="str">
        <f>IF($A27="","",สรุปผลเทอม2!L27)</f>
        <v/>
      </c>
      <c r="AC27" s="434"/>
    </row>
    <row r="28" spans="1:29" ht="21.6" thickBot="1">
      <c r="A28" s="231" t="str">
        <f>IF(รายชื่อสมาชิก!A27="","",รายชื่อสมาชิก!A27&amp; "  " )</f>
        <v/>
      </c>
      <c r="B28" s="365"/>
      <c r="C28" s="366"/>
      <c r="D28" s="366"/>
      <c r="E28" s="366"/>
      <c r="F28" s="234" t="str">
        <f t="shared" si="0"/>
        <v/>
      </c>
      <c r="G28" s="233" t="str">
        <f t="shared" si="4"/>
        <v/>
      </c>
      <c r="H28" s="357"/>
      <c r="I28" s="366"/>
      <c r="J28" s="366"/>
      <c r="K28" s="366"/>
      <c r="L28" s="234" t="str">
        <f t="shared" si="1"/>
        <v/>
      </c>
      <c r="M28" s="233" t="str">
        <f t="shared" si="5"/>
        <v/>
      </c>
      <c r="N28" s="356"/>
      <c r="O28" s="356"/>
      <c r="P28" s="357"/>
      <c r="Q28" s="358"/>
      <c r="R28" s="357"/>
      <c r="S28" s="101"/>
      <c r="T28" s="254" t="str">
        <f t="shared" si="2"/>
        <v/>
      </c>
      <c r="U28" s="255" t="str">
        <f t="shared" si="6"/>
        <v/>
      </c>
      <c r="V28" s="365"/>
      <c r="W28" s="366"/>
      <c r="X28" s="366"/>
      <c r="Y28" s="366"/>
      <c r="Z28" s="237" t="str">
        <f t="shared" si="3"/>
        <v/>
      </c>
      <c r="AA28" s="255" t="str">
        <f t="shared" si="7"/>
        <v/>
      </c>
      <c r="AB28" s="435" t="str">
        <f>IF($A28="","",สรุปผลเทอม2!L28)</f>
        <v/>
      </c>
      <c r="AC28" s="436"/>
    </row>
  </sheetData>
  <sheetProtection algorithmName="SHA-512" hashValue="XVOAJRZyFQRjUhKZzcRnurOnN4FJsSLR4mRWOyTQjpvmzAssMCfQbN12RX73XgMSxeGjQTOKj8n0diUjHKUIZg==" saltValue="9gdyrinFsDBAhfgRGWhWpQ==" spinCount="100000" sheet="1" objects="1" scenarios="1"/>
  <mergeCells count="229">
    <mergeCell ref="X28:Y28"/>
    <mergeCell ref="AB28:AC28"/>
    <mergeCell ref="V27:W27"/>
    <mergeCell ref="X27:Y27"/>
    <mergeCell ref="AB27:AC27"/>
    <mergeCell ref="B28:C28"/>
    <mergeCell ref="D28:E28"/>
    <mergeCell ref="H28:I28"/>
    <mergeCell ref="J28:K28"/>
    <mergeCell ref="N28:P28"/>
    <mergeCell ref="Q28:R28"/>
    <mergeCell ref="V28:W28"/>
    <mergeCell ref="B27:C27"/>
    <mergeCell ref="D27:E27"/>
    <mergeCell ref="H27:I27"/>
    <mergeCell ref="J27:K27"/>
    <mergeCell ref="N27:P27"/>
    <mergeCell ref="Q27:R27"/>
    <mergeCell ref="B26:C26"/>
    <mergeCell ref="D26:E26"/>
    <mergeCell ref="H26:I26"/>
    <mergeCell ref="J26:K26"/>
    <mergeCell ref="N26:P26"/>
    <mergeCell ref="Q26:R26"/>
    <mergeCell ref="V26:W26"/>
    <mergeCell ref="X26:Y26"/>
    <mergeCell ref="AB26:AC26"/>
    <mergeCell ref="B25:C25"/>
    <mergeCell ref="D25:E25"/>
    <mergeCell ref="H25:I25"/>
    <mergeCell ref="J25:K25"/>
    <mergeCell ref="N25:P25"/>
    <mergeCell ref="Q25:R25"/>
    <mergeCell ref="V25:W25"/>
    <mergeCell ref="X25:Y25"/>
    <mergeCell ref="AB25:AC25"/>
    <mergeCell ref="V23:W23"/>
    <mergeCell ref="X23:Y23"/>
    <mergeCell ref="AB23:AC23"/>
    <mergeCell ref="B24:C24"/>
    <mergeCell ref="D24:E24"/>
    <mergeCell ref="H24:I24"/>
    <mergeCell ref="J24:K24"/>
    <mergeCell ref="N24:P24"/>
    <mergeCell ref="Q24:R24"/>
    <mergeCell ref="V24:W24"/>
    <mergeCell ref="B23:C23"/>
    <mergeCell ref="D23:E23"/>
    <mergeCell ref="H23:I23"/>
    <mergeCell ref="J23:K23"/>
    <mergeCell ref="N23:P23"/>
    <mergeCell ref="Q23:R23"/>
    <mergeCell ref="X24:Y24"/>
    <mergeCell ref="AB24:AC24"/>
    <mergeCell ref="B22:C22"/>
    <mergeCell ref="D22:E22"/>
    <mergeCell ref="H22:I22"/>
    <mergeCell ref="J22:K22"/>
    <mergeCell ref="N22:P22"/>
    <mergeCell ref="Q22:R22"/>
    <mergeCell ref="V22:W22"/>
    <mergeCell ref="X22:Y22"/>
    <mergeCell ref="AB22:AC22"/>
    <mergeCell ref="B21:C21"/>
    <mergeCell ref="D21:E21"/>
    <mergeCell ref="H21:I21"/>
    <mergeCell ref="J21:K21"/>
    <mergeCell ref="N21:P21"/>
    <mergeCell ref="Q21:R21"/>
    <mergeCell ref="V21:W21"/>
    <mergeCell ref="X21:Y21"/>
    <mergeCell ref="AB21:AC21"/>
    <mergeCell ref="V19:W19"/>
    <mergeCell ref="X19:Y19"/>
    <mergeCell ref="AB19:AC19"/>
    <mergeCell ref="B20:C20"/>
    <mergeCell ref="D20:E20"/>
    <mergeCell ref="H20:I20"/>
    <mergeCell ref="J20:K20"/>
    <mergeCell ref="N20:P20"/>
    <mergeCell ref="Q20:R20"/>
    <mergeCell ref="V20:W20"/>
    <mergeCell ref="B19:C19"/>
    <mergeCell ref="D19:E19"/>
    <mergeCell ref="H19:I19"/>
    <mergeCell ref="J19:K19"/>
    <mergeCell ref="N19:P19"/>
    <mergeCell ref="Q19:R19"/>
    <mergeCell ref="X20:Y20"/>
    <mergeCell ref="AB20:AC20"/>
    <mergeCell ref="B18:C18"/>
    <mergeCell ref="D18:E18"/>
    <mergeCell ref="H18:I18"/>
    <mergeCell ref="J18:K18"/>
    <mergeCell ref="N18:P18"/>
    <mergeCell ref="Q18:R18"/>
    <mergeCell ref="V18:W18"/>
    <mergeCell ref="X18:Y18"/>
    <mergeCell ref="AB18:AC18"/>
    <mergeCell ref="B17:C17"/>
    <mergeCell ref="D17:E17"/>
    <mergeCell ref="H17:I17"/>
    <mergeCell ref="J17:K17"/>
    <mergeCell ref="N17:P17"/>
    <mergeCell ref="Q17:R17"/>
    <mergeCell ref="V17:W17"/>
    <mergeCell ref="X17:Y17"/>
    <mergeCell ref="AB17:AC17"/>
    <mergeCell ref="V15:W15"/>
    <mergeCell ref="X15:Y15"/>
    <mergeCell ref="AB15:AC15"/>
    <mergeCell ref="B16:C16"/>
    <mergeCell ref="D16:E16"/>
    <mergeCell ref="H16:I16"/>
    <mergeCell ref="J16:K16"/>
    <mergeCell ref="N16:P16"/>
    <mergeCell ref="Q16:R16"/>
    <mergeCell ref="V16:W16"/>
    <mergeCell ref="B15:C15"/>
    <mergeCell ref="D15:E15"/>
    <mergeCell ref="H15:I15"/>
    <mergeCell ref="J15:K15"/>
    <mergeCell ref="N15:P15"/>
    <mergeCell ref="Q15:R15"/>
    <mergeCell ref="X16:Y16"/>
    <mergeCell ref="AB16:AC16"/>
    <mergeCell ref="B14:C14"/>
    <mergeCell ref="D14:E14"/>
    <mergeCell ref="H14:I14"/>
    <mergeCell ref="J14:K14"/>
    <mergeCell ref="N14:P14"/>
    <mergeCell ref="Q14:R14"/>
    <mergeCell ref="V14:W14"/>
    <mergeCell ref="X14:Y14"/>
    <mergeCell ref="AB14:AC14"/>
    <mergeCell ref="B13:C13"/>
    <mergeCell ref="D13:E13"/>
    <mergeCell ref="H13:I13"/>
    <mergeCell ref="J13:K13"/>
    <mergeCell ref="N13:P13"/>
    <mergeCell ref="Q13:R13"/>
    <mergeCell ref="V13:W13"/>
    <mergeCell ref="X13:Y13"/>
    <mergeCell ref="AB13:AC13"/>
    <mergeCell ref="V11:W11"/>
    <mergeCell ref="X11:Y11"/>
    <mergeCell ref="AB11:AC11"/>
    <mergeCell ref="B12:C12"/>
    <mergeCell ref="D12:E12"/>
    <mergeCell ref="H12:I12"/>
    <mergeCell ref="J12:K12"/>
    <mergeCell ref="N12:P12"/>
    <mergeCell ref="Q12:R12"/>
    <mergeCell ref="V12:W12"/>
    <mergeCell ref="B11:C11"/>
    <mergeCell ref="D11:E11"/>
    <mergeCell ref="H11:I11"/>
    <mergeCell ref="J11:K11"/>
    <mergeCell ref="N11:P11"/>
    <mergeCell ref="Q11:R11"/>
    <mergeCell ref="X12:Y12"/>
    <mergeCell ref="AB12:AC12"/>
    <mergeCell ref="B10:C10"/>
    <mergeCell ref="D10:E10"/>
    <mergeCell ref="H10:I10"/>
    <mergeCell ref="J10:K10"/>
    <mergeCell ref="N10:P10"/>
    <mergeCell ref="Q10:R10"/>
    <mergeCell ref="V10:W10"/>
    <mergeCell ref="X10:Y10"/>
    <mergeCell ref="AB10:AC10"/>
    <mergeCell ref="B9:C9"/>
    <mergeCell ref="D9:E9"/>
    <mergeCell ref="H9:I9"/>
    <mergeCell ref="J9:K9"/>
    <mergeCell ref="N9:P9"/>
    <mergeCell ref="Q9:R9"/>
    <mergeCell ref="V9:W9"/>
    <mergeCell ref="X9:Y9"/>
    <mergeCell ref="AB9:AC9"/>
    <mergeCell ref="B8:C8"/>
    <mergeCell ref="D8:E8"/>
    <mergeCell ref="H8:I8"/>
    <mergeCell ref="J8:K8"/>
    <mergeCell ref="N8:P8"/>
    <mergeCell ref="Q8:R8"/>
    <mergeCell ref="V8:W8"/>
    <mergeCell ref="X8:Y8"/>
    <mergeCell ref="AB8:AC8"/>
    <mergeCell ref="B7:C7"/>
    <mergeCell ref="D7:E7"/>
    <mergeCell ref="H7:I7"/>
    <mergeCell ref="J7:K7"/>
    <mergeCell ref="N7:P7"/>
    <mergeCell ref="Q7:R7"/>
    <mergeCell ref="V7:W7"/>
    <mergeCell ref="X7:Y7"/>
    <mergeCell ref="AB7:AC7"/>
    <mergeCell ref="B6:C6"/>
    <mergeCell ref="D6:E6"/>
    <mergeCell ref="H6:I6"/>
    <mergeCell ref="J6:K6"/>
    <mergeCell ref="N6:P6"/>
    <mergeCell ref="Q6:R6"/>
    <mergeCell ref="V6:W6"/>
    <mergeCell ref="X6:Y6"/>
    <mergeCell ref="AB6:AC6"/>
    <mergeCell ref="A1:M1"/>
    <mergeCell ref="N1:Y1"/>
    <mergeCell ref="Z1:AB1"/>
    <mergeCell ref="A2:C2"/>
    <mergeCell ref="D2:J2"/>
    <mergeCell ref="K2:U2"/>
    <mergeCell ref="V2:AC2"/>
    <mergeCell ref="A3:A5"/>
    <mergeCell ref="B3:G3"/>
    <mergeCell ref="H3:M3"/>
    <mergeCell ref="N3:U3"/>
    <mergeCell ref="V3:AA3"/>
    <mergeCell ref="AB3:AC4"/>
    <mergeCell ref="B5:C5"/>
    <mergeCell ref="D5:E5"/>
    <mergeCell ref="H5:I5"/>
    <mergeCell ref="J5:K5"/>
    <mergeCell ref="N5:P5"/>
    <mergeCell ref="Q5:R5"/>
    <mergeCell ref="V5:W5"/>
    <mergeCell ref="X5:Y5"/>
    <mergeCell ref="AB5:AC5"/>
  </mergeCells>
  <pageMargins left="0.34375" right="6.25E-2" top="0.34375" bottom="0.218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1"/>
  <sheetViews>
    <sheetView view="pageLayout" zoomScaleNormal="100" workbookViewId="0">
      <selection sqref="A1:XFD1048576"/>
    </sheetView>
  </sheetViews>
  <sheetFormatPr defaultColWidth="9.109375" defaultRowHeight="21"/>
  <cols>
    <col min="1" max="1" width="4.5546875" style="74" customWidth="1"/>
    <col min="2" max="2" width="12.5546875" style="74" customWidth="1"/>
    <col min="3" max="3" width="12.6640625" style="74" customWidth="1"/>
    <col min="4" max="4" width="4.88671875" style="78" customWidth="1"/>
    <col min="5" max="11" width="5" style="78" customWidth="1"/>
    <col min="12" max="12" width="6.6640625" style="80" customWidth="1"/>
    <col min="13" max="14" width="5" style="80" customWidth="1"/>
    <col min="15" max="15" width="5.33203125" style="80" customWidth="1"/>
    <col min="16" max="16" width="4.88671875" style="80" customWidth="1"/>
    <col min="17" max="16384" width="9.109375" style="74"/>
  </cols>
  <sheetData>
    <row r="1" spans="1:16">
      <c r="A1" s="381" t="s">
        <v>468</v>
      </c>
      <c r="B1" s="382"/>
      <c r="C1" s="382"/>
      <c r="D1" s="382"/>
      <c r="E1" s="382"/>
      <c r="F1" s="382"/>
      <c r="G1" s="91"/>
      <c r="H1" s="437" t="str">
        <f>IF(ปก!E8="","",(ปก!I8))</f>
        <v/>
      </c>
      <c r="I1" s="437"/>
      <c r="J1" s="437"/>
      <c r="K1" s="437"/>
      <c r="L1" s="437"/>
      <c r="M1" s="437"/>
      <c r="N1" s="382" t="s">
        <v>497</v>
      </c>
      <c r="O1" s="382"/>
      <c r="P1" s="92">
        <v>2</v>
      </c>
    </row>
    <row r="2" spans="1:16" ht="21.6" thickBot="1">
      <c r="A2" s="387" t="s">
        <v>22</v>
      </c>
      <c r="B2" s="388"/>
      <c r="C2" s="383" t="str">
        <f>ปก!H10</f>
        <v>นางวรวรรณ์ ศรีเพชร</v>
      </c>
      <c r="D2" s="384"/>
      <c r="E2" s="384"/>
      <c r="F2" s="385"/>
      <c r="G2" s="383">
        <f>ปก!H11</f>
        <v>0</v>
      </c>
      <c r="H2" s="384"/>
      <c r="I2" s="384"/>
      <c r="J2" s="384"/>
      <c r="K2" s="384"/>
      <c r="L2" s="385"/>
      <c r="M2" s="383" t="str">
        <f>ปก!F9</f>
        <v>ชั้นประถมศึกษาปีที่ 6</v>
      </c>
      <c r="N2" s="384"/>
      <c r="O2" s="384"/>
      <c r="P2" s="386"/>
    </row>
    <row r="3" spans="1:16" ht="21.6" thickBot="1">
      <c r="A3" s="421" t="s">
        <v>1</v>
      </c>
      <c r="B3" s="345" t="s">
        <v>431</v>
      </c>
      <c r="C3" s="424"/>
      <c r="D3" s="83" t="s">
        <v>488</v>
      </c>
      <c r="E3" s="82" t="s">
        <v>489</v>
      </c>
      <c r="F3" s="82" t="s">
        <v>490</v>
      </c>
      <c r="G3" s="82" t="s">
        <v>491</v>
      </c>
      <c r="H3" s="82" t="s">
        <v>492</v>
      </c>
      <c r="I3" s="82" t="s">
        <v>493</v>
      </c>
      <c r="J3" s="82" t="s">
        <v>494</v>
      </c>
      <c r="K3" s="84" t="s">
        <v>495</v>
      </c>
      <c r="L3" s="86" t="s">
        <v>432</v>
      </c>
      <c r="M3" s="389" t="s">
        <v>433</v>
      </c>
      <c r="N3" s="390"/>
      <c r="O3" s="391"/>
      <c r="P3" s="392"/>
    </row>
    <row r="4" spans="1:16">
      <c r="A4" s="422"/>
      <c r="B4" s="425"/>
      <c r="C4" s="426"/>
      <c r="D4" s="393">
        <v>10</v>
      </c>
      <c r="E4" s="395">
        <v>10</v>
      </c>
      <c r="F4" s="395">
        <v>10</v>
      </c>
      <c r="G4" s="395">
        <v>10</v>
      </c>
      <c r="H4" s="395">
        <v>10</v>
      </c>
      <c r="I4" s="395">
        <v>10</v>
      </c>
      <c r="J4" s="395">
        <v>10</v>
      </c>
      <c r="K4" s="397">
        <v>10</v>
      </c>
      <c r="L4" s="399">
        <v>80</v>
      </c>
      <c r="M4" s="152" t="s">
        <v>64</v>
      </c>
      <c r="N4" s="401" t="s">
        <v>64</v>
      </c>
      <c r="O4" s="152" t="s">
        <v>55</v>
      </c>
      <c r="P4" s="79" t="s">
        <v>437</v>
      </c>
    </row>
    <row r="5" spans="1:16" ht="24" customHeight="1" thickBot="1">
      <c r="A5" s="423"/>
      <c r="B5" s="427"/>
      <c r="C5" s="428"/>
      <c r="D5" s="394"/>
      <c r="E5" s="396"/>
      <c r="F5" s="396"/>
      <c r="G5" s="396"/>
      <c r="H5" s="396"/>
      <c r="I5" s="396"/>
      <c r="J5" s="396"/>
      <c r="K5" s="398"/>
      <c r="L5" s="400"/>
      <c r="M5" s="153" t="s">
        <v>435</v>
      </c>
      <c r="N5" s="402"/>
      <c r="O5" s="153" t="s">
        <v>436</v>
      </c>
      <c r="P5" s="127" t="s">
        <v>55</v>
      </c>
    </row>
    <row r="6" spans="1:16">
      <c r="A6" s="81" t="str">
        <f>IF(รายชื่อสมาชิก!A5="","",รายชื่อสมาชิก!A5&amp; "  " )</f>
        <v xml:space="preserve">1  </v>
      </c>
      <c r="B6" s="419" t="str">
        <f>IF(รายชื่อสมาชิก!D5="","",รายชื่อสมาชิก!D5&amp; "  " )</f>
        <v xml:space="preserve">เด็กชายนพเก้า  อุตพันธ์  </v>
      </c>
      <c r="C6" s="420"/>
      <c r="D6" s="85">
        <f>'คุณลักษณะ(ข้อ1-4)เทอม2'!I6</f>
        <v>10</v>
      </c>
      <c r="E6" s="85">
        <f>'คุณลักษณะ(ข้อ1-4)เทอม2'!O6</f>
        <v>10</v>
      </c>
      <c r="F6" s="85">
        <f>'คุณลักษณะ(ข้อ1-4)เทอม2'!T6</f>
        <v>10</v>
      </c>
      <c r="G6" s="85">
        <f>'คุณลักษณะ(ข้อ1-4)เทอม2'!AD6</f>
        <v>10</v>
      </c>
      <c r="H6" s="85">
        <f>'คุณลักษณะ(ข้อ5-8)เทอม2'!G6</f>
        <v>10</v>
      </c>
      <c r="I6" s="85">
        <f>'คุณลักษณะ(ข้อ5-8)เทอม2'!M6</f>
        <v>10</v>
      </c>
      <c r="J6" s="85">
        <f>'คุณลักษณะ(ข้อ5-8)เทอม2'!U6</f>
        <v>10</v>
      </c>
      <c r="K6" s="90">
        <f>'คุณลักษณะ(ข้อ5-8)เทอม2'!AA6</f>
        <v>10</v>
      </c>
      <c r="L6" s="158">
        <f>IF($A6="","",(SUM(D6:K6)))</f>
        <v>80</v>
      </c>
      <c r="M6" s="165" t="str">
        <f>IF($A6="","",IF(L6&gt;=75.5,"√"," "))</f>
        <v>√</v>
      </c>
      <c r="N6" s="165" t="str">
        <f>IF($A6="","",IF(L6&gt;=75.5," ",IF(L6&gt;=65.5,"√",IF(L6&lt;65.5," "))))</f>
        <v xml:space="preserve"> </v>
      </c>
      <c r="O6" s="165" t="str">
        <f>IF($A6="","",IF(L6&gt;=65.5," ",IF(L6&gt;=40.5,"√",IF(L6&lt;40.5," "))))</f>
        <v xml:space="preserve"> </v>
      </c>
      <c r="P6" s="162" t="str">
        <f>IF($A6="","",IF(L6&lt;39.5,"√"," "))</f>
        <v xml:space="preserve"> </v>
      </c>
    </row>
    <row r="7" spans="1:16">
      <c r="A7" s="75" t="str">
        <f>IF(รายชื่อสมาชิก!A6="","",รายชื่อสมาชิก!A6&amp; "  " )</f>
        <v xml:space="preserve">2  </v>
      </c>
      <c r="B7" s="408" t="str">
        <f>IF(รายชื่อสมาชิก!D6="","",รายชื่อสมาชิก!D6&amp; "  " )</f>
        <v xml:space="preserve">เด็กชายเดชานนท์ คณานิตย์  </v>
      </c>
      <c r="C7" s="409"/>
      <c r="D7" s="85">
        <f>'คุณลักษณะ(ข้อ1-4)เทอม2'!I7</f>
        <v>10</v>
      </c>
      <c r="E7" s="85">
        <f>'คุณลักษณะ(ข้อ1-4)เทอม2'!O7</f>
        <v>10</v>
      </c>
      <c r="F7" s="85">
        <f>'คุณลักษณะ(ข้อ1-4)เทอม2'!T7</f>
        <v>10</v>
      </c>
      <c r="G7" s="85">
        <f>'คุณลักษณะ(ข้อ1-4)เทอม2'!AD7</f>
        <v>10</v>
      </c>
      <c r="H7" s="85">
        <f>'คุณลักษณะ(ข้อ5-8)เทอม2'!G7</f>
        <v>10</v>
      </c>
      <c r="I7" s="85">
        <f>'คุณลักษณะ(ข้อ5-8)เทอม2'!M7</f>
        <v>10</v>
      </c>
      <c r="J7" s="85">
        <f>'คุณลักษณะ(ข้อ5-8)เทอม2'!U7</f>
        <v>10</v>
      </c>
      <c r="K7" s="90">
        <f>'คุณลักษณะ(ข้อ5-8)เทอม2'!AA7</f>
        <v>10</v>
      </c>
      <c r="L7" s="159">
        <f t="shared" ref="L7:L28" si="0">IF($A7="","",(SUM(D7:K7)))</f>
        <v>80</v>
      </c>
      <c r="M7" s="166" t="str">
        <f t="shared" ref="M7:M28" si="1">IF($A7="","",IF(L7&gt;=75.5,"√"," "))</f>
        <v>√</v>
      </c>
      <c r="N7" s="166" t="str">
        <f t="shared" ref="N7:N28" si="2">IF($A7="","",IF(L7&gt;=75.5," ",IF(L7&gt;=65.5,"√",IF(L7&lt;65.5," "))))</f>
        <v xml:space="preserve"> </v>
      </c>
      <c r="O7" s="166" t="str">
        <f t="shared" ref="O7:O28" si="3">IF($A7="","",IF(L7&gt;=65.5," ",IF(L7&gt;=40.5,"√",IF(L7&lt;40.5," "))))</f>
        <v xml:space="preserve"> </v>
      </c>
      <c r="P7" s="163" t="str">
        <f t="shared" ref="P7:P28" si="4">IF($A7="","",IF(L7&lt;39.5,"√"," "))</f>
        <v xml:space="preserve"> </v>
      </c>
    </row>
    <row r="8" spans="1:16">
      <c r="A8" s="75" t="str">
        <f>IF(รายชื่อสมาชิก!A7="","",รายชื่อสมาชิก!A7&amp; "  " )</f>
        <v xml:space="preserve">3  </v>
      </c>
      <c r="B8" s="408" t="str">
        <f>IF(รายชื่อสมาชิก!D7="","",รายชื่อสมาชิก!D7&amp; "  " )</f>
        <v xml:space="preserve">เด็กชายภาคภูมิ  ปิ่นสุก  </v>
      </c>
      <c r="C8" s="409"/>
      <c r="D8" s="85">
        <f>'คุณลักษณะ(ข้อ1-4)เทอม2'!I8</f>
        <v>10</v>
      </c>
      <c r="E8" s="85">
        <f>'คุณลักษณะ(ข้อ1-4)เทอม2'!O8</f>
        <v>10</v>
      </c>
      <c r="F8" s="85">
        <f>'คุณลักษณะ(ข้อ1-4)เทอม2'!T8</f>
        <v>10</v>
      </c>
      <c r="G8" s="85">
        <f>'คุณลักษณะ(ข้อ1-4)เทอม2'!AD8</f>
        <v>10</v>
      </c>
      <c r="H8" s="85">
        <f>'คุณลักษณะ(ข้อ5-8)เทอม2'!G8</f>
        <v>10</v>
      </c>
      <c r="I8" s="85">
        <f>'คุณลักษณะ(ข้อ5-8)เทอม2'!M8</f>
        <v>10</v>
      </c>
      <c r="J8" s="85">
        <f>'คุณลักษณะ(ข้อ5-8)เทอม2'!U8</f>
        <v>10</v>
      </c>
      <c r="K8" s="90">
        <f>'คุณลักษณะ(ข้อ5-8)เทอม2'!AA8</f>
        <v>10</v>
      </c>
      <c r="L8" s="159">
        <f t="shared" si="0"/>
        <v>80</v>
      </c>
      <c r="M8" s="166" t="str">
        <f t="shared" si="1"/>
        <v>√</v>
      </c>
      <c r="N8" s="166" t="str">
        <f t="shared" si="2"/>
        <v xml:space="preserve"> </v>
      </c>
      <c r="O8" s="166" t="str">
        <f t="shared" si="3"/>
        <v xml:space="preserve"> </v>
      </c>
      <c r="P8" s="163" t="str">
        <f t="shared" si="4"/>
        <v xml:space="preserve"> </v>
      </c>
    </row>
    <row r="9" spans="1:16">
      <c r="A9" s="75" t="str">
        <f>IF(รายชื่อสมาชิก!A8="","",รายชื่อสมาชิก!A8&amp; "  " )</f>
        <v xml:space="preserve">4  </v>
      </c>
      <c r="B9" s="408" t="str">
        <f>IF(รายชื่อสมาชิก!D8="","",รายชื่อสมาชิก!D8&amp; "  " )</f>
        <v xml:space="preserve">เด็กชายอรรถนนท์ สายพานทอง  </v>
      </c>
      <c r="C9" s="409"/>
      <c r="D9" s="85">
        <f>'คุณลักษณะ(ข้อ1-4)เทอม2'!I9</f>
        <v>10</v>
      </c>
      <c r="E9" s="85">
        <f>'คุณลักษณะ(ข้อ1-4)เทอม2'!O9</f>
        <v>10</v>
      </c>
      <c r="F9" s="85">
        <f>'คุณลักษณะ(ข้อ1-4)เทอม2'!T9</f>
        <v>10</v>
      </c>
      <c r="G9" s="85">
        <f>'คุณลักษณะ(ข้อ1-4)เทอม2'!AD9</f>
        <v>10</v>
      </c>
      <c r="H9" s="85">
        <f>'คุณลักษณะ(ข้อ5-8)เทอม2'!G9</f>
        <v>10</v>
      </c>
      <c r="I9" s="85">
        <f>'คุณลักษณะ(ข้อ5-8)เทอม2'!M9</f>
        <v>10</v>
      </c>
      <c r="J9" s="85">
        <f>'คุณลักษณะ(ข้อ5-8)เทอม2'!U9</f>
        <v>10</v>
      </c>
      <c r="K9" s="90">
        <f>'คุณลักษณะ(ข้อ5-8)เทอม2'!AA9</f>
        <v>10</v>
      </c>
      <c r="L9" s="159">
        <f t="shared" si="0"/>
        <v>80</v>
      </c>
      <c r="M9" s="166" t="str">
        <f t="shared" si="1"/>
        <v>√</v>
      </c>
      <c r="N9" s="166" t="str">
        <f t="shared" si="2"/>
        <v xml:space="preserve"> </v>
      </c>
      <c r="O9" s="166" t="str">
        <f t="shared" si="3"/>
        <v xml:space="preserve"> </v>
      </c>
      <c r="P9" s="163" t="str">
        <f t="shared" si="4"/>
        <v xml:space="preserve"> </v>
      </c>
    </row>
    <row r="10" spans="1:16">
      <c r="A10" s="75" t="str">
        <f>IF(รายชื่อสมาชิก!A9="","",รายชื่อสมาชิก!A9&amp; "  " )</f>
        <v xml:space="preserve">5  </v>
      </c>
      <c r="B10" s="408" t="str">
        <f>IF(รายชื่อสมาชิก!D9="","",รายชื่อสมาชิก!D9&amp; "  " )</f>
        <v xml:space="preserve">เด็กชายอธิชา  นัยรัตน์  </v>
      </c>
      <c r="C10" s="409"/>
      <c r="D10" s="85">
        <f>'คุณลักษณะ(ข้อ1-4)เทอม2'!I10</f>
        <v>10</v>
      </c>
      <c r="E10" s="85">
        <f>'คุณลักษณะ(ข้อ1-4)เทอม2'!O10</f>
        <v>10</v>
      </c>
      <c r="F10" s="85">
        <f>'คุณลักษณะ(ข้อ1-4)เทอม2'!T10</f>
        <v>10</v>
      </c>
      <c r="G10" s="85">
        <f>'คุณลักษณะ(ข้อ1-4)เทอม2'!AD10</f>
        <v>10</v>
      </c>
      <c r="H10" s="85">
        <f>'คุณลักษณะ(ข้อ5-8)เทอม2'!G10</f>
        <v>10</v>
      </c>
      <c r="I10" s="85">
        <f>'คุณลักษณะ(ข้อ5-8)เทอม2'!M10</f>
        <v>10</v>
      </c>
      <c r="J10" s="85">
        <f>'คุณลักษณะ(ข้อ5-8)เทอม2'!U10</f>
        <v>10</v>
      </c>
      <c r="K10" s="90">
        <f>'คุณลักษณะ(ข้อ5-8)เทอม2'!AA10</f>
        <v>10</v>
      </c>
      <c r="L10" s="159">
        <f t="shared" si="0"/>
        <v>80</v>
      </c>
      <c r="M10" s="166" t="str">
        <f t="shared" si="1"/>
        <v>√</v>
      </c>
      <c r="N10" s="166" t="str">
        <f t="shared" si="2"/>
        <v xml:space="preserve"> </v>
      </c>
      <c r="O10" s="166" t="str">
        <f t="shared" si="3"/>
        <v xml:space="preserve"> </v>
      </c>
      <c r="P10" s="163" t="str">
        <f t="shared" si="4"/>
        <v xml:space="preserve"> </v>
      </c>
    </row>
    <row r="11" spans="1:16">
      <c r="A11" s="75" t="str">
        <f>IF(รายชื่อสมาชิก!A10="","",รายชื่อสมาชิก!A10&amp; "  " )</f>
        <v xml:space="preserve">6  </v>
      </c>
      <c r="B11" s="408" t="str">
        <f>IF(รายชื่อสมาชิก!D10="","",รายชื่อสมาชิก!D10&amp; "  " )</f>
        <v xml:space="preserve">เด็กชายดนัยเทพ ปังกลาง  </v>
      </c>
      <c r="C11" s="409"/>
      <c r="D11" s="85">
        <f>'คุณลักษณะ(ข้อ1-4)เทอม2'!I11</f>
        <v>-2</v>
      </c>
      <c r="E11" s="85">
        <f>'คุณลักษณะ(ข้อ1-4)เทอม2'!O11</f>
        <v>4</v>
      </c>
      <c r="F11" s="85">
        <f>'คุณลักษณะ(ข้อ1-4)เทอม2'!T11</f>
        <v>7</v>
      </c>
      <c r="G11" s="85">
        <f>'คุณลักษณะ(ข้อ1-4)เทอม2'!AD11</f>
        <v>4</v>
      </c>
      <c r="H11" s="85">
        <f>'คุณลักษณะ(ข้อ5-8)เทอม2'!G11</f>
        <v>4</v>
      </c>
      <c r="I11" s="85">
        <f>'คุณลักษณะ(ข้อ5-8)เทอม2'!M11</f>
        <v>4</v>
      </c>
      <c r="J11" s="85">
        <f>'คุณลักษณะ(ข้อ5-8)เทอม2'!U11</f>
        <v>1</v>
      </c>
      <c r="K11" s="90">
        <f>'คุณลักษณะ(ข้อ5-8)เทอม2'!AA11</f>
        <v>4</v>
      </c>
      <c r="L11" s="159">
        <f t="shared" si="0"/>
        <v>26</v>
      </c>
      <c r="M11" s="166" t="str">
        <f t="shared" si="1"/>
        <v xml:space="preserve"> </v>
      </c>
      <c r="N11" s="166" t="str">
        <f t="shared" si="2"/>
        <v xml:space="preserve"> </v>
      </c>
      <c r="O11" s="166" t="str">
        <f t="shared" si="3"/>
        <v xml:space="preserve"> </v>
      </c>
      <c r="P11" s="163" t="str">
        <f t="shared" si="4"/>
        <v>√</v>
      </c>
    </row>
    <row r="12" spans="1:16">
      <c r="A12" s="75" t="str">
        <f>IF(รายชื่อสมาชิก!A11="","",รายชื่อสมาชิก!A11&amp; "  " )</f>
        <v xml:space="preserve">7  </v>
      </c>
      <c r="B12" s="408" t="str">
        <f>IF(รายชื่อสมาชิก!D11="","",รายชื่อสมาชิก!D11&amp; "  " )</f>
        <v xml:space="preserve">เด็กชายชญานนท์ รัตนบุรี  </v>
      </c>
      <c r="C12" s="409"/>
      <c r="D12" s="85">
        <f>'คุณลักษณะ(ข้อ1-4)เทอม2'!I12</f>
        <v>-2</v>
      </c>
      <c r="E12" s="85">
        <f>'คุณลักษณะ(ข้อ1-4)เทอม2'!O12</f>
        <v>4</v>
      </c>
      <c r="F12" s="85">
        <f>'คุณลักษณะ(ข้อ1-4)เทอม2'!T12</f>
        <v>7</v>
      </c>
      <c r="G12" s="85">
        <f>'คุณลักษณะ(ข้อ1-4)เทอม2'!AD12</f>
        <v>4</v>
      </c>
      <c r="H12" s="85">
        <f>'คุณลักษณะ(ข้อ5-8)เทอม2'!G12</f>
        <v>4</v>
      </c>
      <c r="I12" s="85">
        <f>'คุณลักษณะ(ข้อ5-8)เทอม2'!M12</f>
        <v>4</v>
      </c>
      <c r="J12" s="85">
        <f>'คุณลักษณะ(ข้อ5-8)เทอม2'!U12</f>
        <v>1</v>
      </c>
      <c r="K12" s="90">
        <f>'คุณลักษณะ(ข้อ5-8)เทอม2'!AA12</f>
        <v>4</v>
      </c>
      <c r="L12" s="159">
        <f t="shared" si="0"/>
        <v>26</v>
      </c>
      <c r="M12" s="166" t="str">
        <f t="shared" si="1"/>
        <v xml:space="preserve"> </v>
      </c>
      <c r="N12" s="166" t="str">
        <f t="shared" si="2"/>
        <v xml:space="preserve"> </v>
      </c>
      <c r="O12" s="166" t="str">
        <f t="shared" si="3"/>
        <v xml:space="preserve"> </v>
      </c>
      <c r="P12" s="163" t="str">
        <f t="shared" si="4"/>
        <v>√</v>
      </c>
    </row>
    <row r="13" spans="1:16">
      <c r="A13" s="75" t="str">
        <f>IF(รายชื่อสมาชิก!A12="","",รายชื่อสมาชิก!A12&amp; "  " )</f>
        <v xml:space="preserve">8  </v>
      </c>
      <c r="B13" s="408" t="str">
        <f>IF(รายชื่อสมาชิก!D12="","",รายชื่อสมาชิก!D12&amp; "  " )</f>
        <v xml:space="preserve">เด็กชายอัครพล เตโพธิ์  </v>
      </c>
      <c r="C13" s="409"/>
      <c r="D13" s="85">
        <f>'คุณลักษณะ(ข้อ1-4)เทอม2'!I13</f>
        <v>-2</v>
      </c>
      <c r="E13" s="85">
        <f>'คุณลักษณะ(ข้อ1-4)เทอม2'!O13</f>
        <v>4</v>
      </c>
      <c r="F13" s="85">
        <f>'คุณลักษณะ(ข้อ1-4)เทอม2'!T13</f>
        <v>7</v>
      </c>
      <c r="G13" s="85">
        <f>'คุณลักษณะ(ข้อ1-4)เทอม2'!AD13</f>
        <v>4</v>
      </c>
      <c r="H13" s="85">
        <f>'คุณลักษณะ(ข้อ5-8)เทอม2'!G13</f>
        <v>4</v>
      </c>
      <c r="I13" s="85">
        <f>'คุณลักษณะ(ข้อ5-8)เทอม2'!M13</f>
        <v>4</v>
      </c>
      <c r="J13" s="85">
        <f>'คุณลักษณะ(ข้อ5-8)เทอม2'!U13</f>
        <v>1</v>
      </c>
      <c r="K13" s="90">
        <f>'คุณลักษณะ(ข้อ5-8)เทอม2'!AA13</f>
        <v>4</v>
      </c>
      <c r="L13" s="159">
        <f t="shared" si="0"/>
        <v>26</v>
      </c>
      <c r="M13" s="166" t="str">
        <f t="shared" si="1"/>
        <v xml:space="preserve"> </v>
      </c>
      <c r="N13" s="166" t="str">
        <f t="shared" si="2"/>
        <v xml:space="preserve"> </v>
      </c>
      <c r="O13" s="166" t="str">
        <f t="shared" si="3"/>
        <v xml:space="preserve"> </v>
      </c>
      <c r="P13" s="163" t="str">
        <f t="shared" si="4"/>
        <v>√</v>
      </c>
    </row>
    <row r="14" spans="1:16">
      <c r="A14" s="75" t="str">
        <f>IF(รายชื่อสมาชิก!A13="","",รายชื่อสมาชิก!A13&amp; "  " )</f>
        <v xml:space="preserve">9  </v>
      </c>
      <c r="B14" s="408" t="str">
        <f>IF(รายชื่อสมาชิก!D13="","",รายชื่อสมาชิก!D13&amp; "  " )</f>
        <v xml:space="preserve">เด็กชายบัญญพนต์ แสนหลวง  </v>
      </c>
      <c r="C14" s="409"/>
      <c r="D14" s="85">
        <f>'คุณลักษณะ(ข้อ1-4)เทอม2'!I14</f>
        <v>-2</v>
      </c>
      <c r="E14" s="85">
        <f>'คุณลักษณะ(ข้อ1-4)เทอม2'!O14</f>
        <v>4</v>
      </c>
      <c r="F14" s="85">
        <f>'คุณลักษณะ(ข้อ1-4)เทอม2'!T14</f>
        <v>7</v>
      </c>
      <c r="G14" s="85">
        <f>'คุณลักษณะ(ข้อ1-4)เทอม2'!AD14</f>
        <v>4</v>
      </c>
      <c r="H14" s="85">
        <f>'คุณลักษณะ(ข้อ5-8)เทอม2'!G14</f>
        <v>4</v>
      </c>
      <c r="I14" s="85">
        <f>'คุณลักษณะ(ข้อ5-8)เทอม2'!M14</f>
        <v>4</v>
      </c>
      <c r="J14" s="85">
        <f>'คุณลักษณะ(ข้อ5-8)เทอม2'!U14</f>
        <v>1</v>
      </c>
      <c r="K14" s="90">
        <f>'คุณลักษณะ(ข้อ5-8)เทอม2'!AA14</f>
        <v>4</v>
      </c>
      <c r="L14" s="159">
        <f t="shared" si="0"/>
        <v>26</v>
      </c>
      <c r="M14" s="166" t="str">
        <f t="shared" si="1"/>
        <v xml:space="preserve"> </v>
      </c>
      <c r="N14" s="166" t="str">
        <f t="shared" si="2"/>
        <v xml:space="preserve"> </v>
      </c>
      <c r="O14" s="166" t="str">
        <f t="shared" si="3"/>
        <v xml:space="preserve"> </v>
      </c>
      <c r="P14" s="163" t="str">
        <f t="shared" si="4"/>
        <v>√</v>
      </c>
    </row>
    <row r="15" spans="1:16">
      <c r="A15" s="75" t="str">
        <f>IF(รายชื่อสมาชิก!A14="","",รายชื่อสมาชิก!A14&amp; "  " )</f>
        <v xml:space="preserve">10  </v>
      </c>
      <c r="B15" s="408" t="str">
        <f>IF(รายชื่อสมาชิก!D14="","",รายชื่อสมาชิก!D14&amp; "  " )</f>
        <v xml:space="preserve">เด็กชายติณณภพ ผาตะนนท์  </v>
      </c>
      <c r="C15" s="409"/>
      <c r="D15" s="85">
        <f>'คุณลักษณะ(ข้อ1-4)เทอม2'!I15</f>
        <v>-2</v>
      </c>
      <c r="E15" s="85">
        <f>'คุณลักษณะ(ข้อ1-4)เทอม2'!O15</f>
        <v>4</v>
      </c>
      <c r="F15" s="85">
        <f>'คุณลักษณะ(ข้อ1-4)เทอม2'!T15</f>
        <v>7</v>
      </c>
      <c r="G15" s="85">
        <f>'คุณลักษณะ(ข้อ1-4)เทอม2'!AD15</f>
        <v>4</v>
      </c>
      <c r="H15" s="85">
        <f>'คุณลักษณะ(ข้อ5-8)เทอม2'!G15</f>
        <v>4</v>
      </c>
      <c r="I15" s="85">
        <f>'คุณลักษณะ(ข้อ5-8)เทอม2'!M15</f>
        <v>4</v>
      </c>
      <c r="J15" s="85">
        <f>'คุณลักษณะ(ข้อ5-8)เทอม2'!U15</f>
        <v>1</v>
      </c>
      <c r="K15" s="90">
        <f>'คุณลักษณะ(ข้อ5-8)เทอม2'!AA15</f>
        <v>4</v>
      </c>
      <c r="L15" s="159">
        <f t="shared" si="0"/>
        <v>26</v>
      </c>
      <c r="M15" s="166" t="str">
        <f t="shared" si="1"/>
        <v xml:space="preserve"> </v>
      </c>
      <c r="N15" s="166" t="str">
        <f t="shared" si="2"/>
        <v xml:space="preserve"> </v>
      </c>
      <c r="O15" s="166" t="str">
        <f t="shared" si="3"/>
        <v xml:space="preserve"> </v>
      </c>
      <c r="P15" s="163" t="str">
        <f t="shared" si="4"/>
        <v>√</v>
      </c>
    </row>
    <row r="16" spans="1:16">
      <c r="A16" s="75" t="str">
        <f>IF(รายชื่อสมาชิก!A15="","",รายชื่อสมาชิก!A15&amp; "  " )</f>
        <v xml:space="preserve">11  </v>
      </c>
      <c r="B16" s="408" t="str">
        <f>IF(รายชื่อสมาชิก!D15="","",รายชื่อสมาชิก!D15&amp; "  " )</f>
        <v xml:space="preserve">เด็กหญิงลินดา วรจันทร์  </v>
      </c>
      <c r="C16" s="409"/>
      <c r="D16" s="85">
        <f>'คุณลักษณะ(ข้อ1-4)เทอม2'!I16</f>
        <v>-2</v>
      </c>
      <c r="E16" s="85">
        <f>'คุณลักษณะ(ข้อ1-4)เทอม2'!O16</f>
        <v>4</v>
      </c>
      <c r="F16" s="85">
        <f>'คุณลักษณะ(ข้อ1-4)เทอม2'!T16</f>
        <v>7</v>
      </c>
      <c r="G16" s="85">
        <f>'คุณลักษณะ(ข้อ1-4)เทอม2'!AD16</f>
        <v>4</v>
      </c>
      <c r="H16" s="85">
        <f>'คุณลักษณะ(ข้อ5-8)เทอม2'!G16</f>
        <v>4</v>
      </c>
      <c r="I16" s="85">
        <f>'คุณลักษณะ(ข้อ5-8)เทอม2'!M16</f>
        <v>4</v>
      </c>
      <c r="J16" s="85">
        <f>'คุณลักษณะ(ข้อ5-8)เทอม2'!U16</f>
        <v>1</v>
      </c>
      <c r="K16" s="90">
        <f>'คุณลักษณะ(ข้อ5-8)เทอม2'!AA16</f>
        <v>4</v>
      </c>
      <c r="L16" s="159">
        <f t="shared" si="0"/>
        <v>26</v>
      </c>
      <c r="M16" s="166" t="str">
        <f t="shared" si="1"/>
        <v xml:space="preserve"> </v>
      </c>
      <c r="N16" s="166" t="str">
        <f t="shared" si="2"/>
        <v xml:space="preserve"> </v>
      </c>
      <c r="O16" s="166" t="str">
        <f t="shared" si="3"/>
        <v xml:space="preserve"> </v>
      </c>
      <c r="P16" s="163" t="str">
        <f t="shared" si="4"/>
        <v>√</v>
      </c>
    </row>
    <row r="17" spans="1:16">
      <c r="A17" s="75" t="str">
        <f>IF(รายชื่อสมาชิก!A16="","",รายชื่อสมาชิก!A16&amp; "  " )</f>
        <v xml:space="preserve">12  </v>
      </c>
      <c r="B17" s="408" t="str">
        <f>IF(รายชื่อสมาชิก!D16="","",รายชื่อสมาชิก!D16&amp; "  " )</f>
        <v xml:space="preserve">เด็กหญิงกัญญรัตน์ หกขุนทด   </v>
      </c>
      <c r="C17" s="409"/>
      <c r="D17" s="85">
        <f>'คุณลักษณะ(ข้อ1-4)เทอม2'!I17</f>
        <v>-2</v>
      </c>
      <c r="E17" s="85">
        <f>'คุณลักษณะ(ข้อ1-4)เทอม2'!O17</f>
        <v>4</v>
      </c>
      <c r="F17" s="85">
        <f>'คุณลักษณะ(ข้อ1-4)เทอม2'!T17</f>
        <v>7</v>
      </c>
      <c r="G17" s="85">
        <f>'คุณลักษณะ(ข้อ1-4)เทอม2'!AD17</f>
        <v>4</v>
      </c>
      <c r="H17" s="85">
        <f>'คุณลักษณะ(ข้อ5-8)เทอม2'!G17</f>
        <v>4</v>
      </c>
      <c r="I17" s="85">
        <f>'คุณลักษณะ(ข้อ5-8)เทอม2'!M17</f>
        <v>4</v>
      </c>
      <c r="J17" s="85">
        <f>'คุณลักษณะ(ข้อ5-8)เทอม2'!U17</f>
        <v>1</v>
      </c>
      <c r="K17" s="90">
        <f>'คุณลักษณะ(ข้อ5-8)เทอม2'!AA17</f>
        <v>4</v>
      </c>
      <c r="L17" s="159">
        <f t="shared" si="0"/>
        <v>26</v>
      </c>
      <c r="M17" s="166" t="str">
        <f t="shared" si="1"/>
        <v xml:space="preserve"> </v>
      </c>
      <c r="N17" s="166" t="str">
        <f t="shared" si="2"/>
        <v xml:space="preserve"> </v>
      </c>
      <c r="O17" s="166" t="str">
        <f t="shared" si="3"/>
        <v xml:space="preserve"> </v>
      </c>
      <c r="P17" s="163" t="str">
        <f t="shared" si="4"/>
        <v>√</v>
      </c>
    </row>
    <row r="18" spans="1:16">
      <c r="A18" s="75" t="str">
        <f>IF(รายชื่อสมาชิก!A17="","",รายชื่อสมาชิก!A17&amp; "  " )</f>
        <v/>
      </c>
      <c r="B18" s="408" t="str">
        <f>IF(รายชื่อสมาชิก!D17="","",รายชื่อสมาชิก!D17&amp; "  " )</f>
        <v/>
      </c>
      <c r="C18" s="409"/>
      <c r="D18" s="85" t="str">
        <f>'คุณลักษณะ(ข้อ1-4)เทอม2'!I18</f>
        <v/>
      </c>
      <c r="E18" s="85" t="str">
        <f>'คุณลักษณะ(ข้อ1-4)เทอม2'!O18</f>
        <v/>
      </c>
      <c r="F18" s="85" t="str">
        <f>'คุณลักษณะ(ข้อ1-4)เทอม2'!T18</f>
        <v/>
      </c>
      <c r="G18" s="85" t="str">
        <f>'คุณลักษณะ(ข้อ1-4)เทอม2'!AD18</f>
        <v/>
      </c>
      <c r="H18" s="85" t="str">
        <f>'คุณลักษณะ(ข้อ5-8)เทอม2'!G18</f>
        <v/>
      </c>
      <c r="I18" s="85" t="str">
        <f>'คุณลักษณะ(ข้อ5-8)เทอม2'!M18</f>
        <v/>
      </c>
      <c r="J18" s="85" t="str">
        <f>'คุณลักษณะ(ข้อ5-8)เทอม2'!U18</f>
        <v/>
      </c>
      <c r="K18" s="90" t="str">
        <f>'คุณลักษณะ(ข้อ5-8)เทอม2'!AA18</f>
        <v/>
      </c>
      <c r="L18" s="159" t="str">
        <f t="shared" si="0"/>
        <v/>
      </c>
      <c r="M18" s="166" t="str">
        <f t="shared" si="1"/>
        <v/>
      </c>
      <c r="N18" s="166" t="str">
        <f t="shared" si="2"/>
        <v/>
      </c>
      <c r="O18" s="166" t="str">
        <f t="shared" si="3"/>
        <v/>
      </c>
      <c r="P18" s="163" t="str">
        <f t="shared" si="4"/>
        <v/>
      </c>
    </row>
    <row r="19" spans="1:16">
      <c r="A19" s="75" t="str">
        <f>IF(รายชื่อสมาชิก!A18="","",รายชื่อสมาชิก!A18&amp; "  " )</f>
        <v/>
      </c>
      <c r="B19" s="408" t="str">
        <f>IF(รายชื่อสมาชิก!D18="","",รายชื่อสมาชิก!D18&amp; "  " )</f>
        <v/>
      </c>
      <c r="C19" s="409"/>
      <c r="D19" s="85" t="str">
        <f>'คุณลักษณะ(ข้อ1-4)เทอม2'!I19</f>
        <v/>
      </c>
      <c r="E19" s="85" t="str">
        <f>'คุณลักษณะ(ข้อ1-4)เทอม2'!O19</f>
        <v/>
      </c>
      <c r="F19" s="85" t="str">
        <f>'คุณลักษณะ(ข้อ1-4)เทอม2'!T19</f>
        <v/>
      </c>
      <c r="G19" s="85" t="str">
        <f>'คุณลักษณะ(ข้อ1-4)เทอม2'!AD19</f>
        <v/>
      </c>
      <c r="H19" s="85" t="str">
        <f>'คุณลักษณะ(ข้อ5-8)เทอม2'!G19</f>
        <v/>
      </c>
      <c r="I19" s="85" t="str">
        <f>'คุณลักษณะ(ข้อ5-8)เทอม2'!M19</f>
        <v/>
      </c>
      <c r="J19" s="85" t="str">
        <f>'คุณลักษณะ(ข้อ5-8)เทอม2'!U19</f>
        <v/>
      </c>
      <c r="K19" s="90" t="str">
        <f>'คุณลักษณะ(ข้อ5-8)เทอม2'!AA19</f>
        <v/>
      </c>
      <c r="L19" s="159" t="str">
        <f t="shared" si="0"/>
        <v/>
      </c>
      <c r="M19" s="166" t="str">
        <f t="shared" si="1"/>
        <v/>
      </c>
      <c r="N19" s="166" t="str">
        <f t="shared" si="2"/>
        <v/>
      </c>
      <c r="O19" s="166" t="str">
        <f t="shared" si="3"/>
        <v/>
      </c>
      <c r="P19" s="163" t="str">
        <f t="shared" si="4"/>
        <v/>
      </c>
    </row>
    <row r="20" spans="1:16">
      <c r="A20" s="75" t="str">
        <f>IF(รายชื่อสมาชิก!A19="","",รายชื่อสมาชิก!A19&amp; "  " )</f>
        <v/>
      </c>
      <c r="B20" s="408" t="str">
        <f>IF(รายชื่อสมาชิก!D19="","",รายชื่อสมาชิก!D19&amp; "  " )</f>
        <v/>
      </c>
      <c r="C20" s="409"/>
      <c r="D20" s="85" t="str">
        <f>'คุณลักษณะ(ข้อ1-4)เทอม2'!I20</f>
        <v/>
      </c>
      <c r="E20" s="85" t="str">
        <f>'คุณลักษณะ(ข้อ1-4)เทอม2'!O20</f>
        <v/>
      </c>
      <c r="F20" s="85" t="str">
        <f>'คุณลักษณะ(ข้อ1-4)เทอม2'!T20</f>
        <v/>
      </c>
      <c r="G20" s="85" t="str">
        <f>'คุณลักษณะ(ข้อ1-4)เทอม2'!AD20</f>
        <v/>
      </c>
      <c r="H20" s="85" t="str">
        <f>'คุณลักษณะ(ข้อ5-8)เทอม2'!G20</f>
        <v/>
      </c>
      <c r="I20" s="85" t="str">
        <f>'คุณลักษณะ(ข้อ5-8)เทอม2'!M20</f>
        <v/>
      </c>
      <c r="J20" s="85" t="str">
        <f>'คุณลักษณะ(ข้อ5-8)เทอม2'!U20</f>
        <v/>
      </c>
      <c r="K20" s="90" t="str">
        <f>'คุณลักษณะ(ข้อ5-8)เทอม2'!AA20</f>
        <v/>
      </c>
      <c r="L20" s="159" t="str">
        <f t="shared" si="0"/>
        <v/>
      </c>
      <c r="M20" s="166" t="str">
        <f t="shared" si="1"/>
        <v/>
      </c>
      <c r="N20" s="166" t="str">
        <f t="shared" si="2"/>
        <v/>
      </c>
      <c r="O20" s="166" t="str">
        <f t="shared" si="3"/>
        <v/>
      </c>
      <c r="P20" s="163" t="str">
        <f t="shared" si="4"/>
        <v/>
      </c>
    </row>
    <row r="21" spans="1:16">
      <c r="A21" s="75" t="str">
        <f>IF(รายชื่อสมาชิก!A20="","",รายชื่อสมาชิก!A20&amp; "  " )</f>
        <v/>
      </c>
      <c r="B21" s="408" t="str">
        <f>IF(รายชื่อสมาชิก!D20="","",รายชื่อสมาชิก!D20&amp; "  " )</f>
        <v/>
      </c>
      <c r="C21" s="409"/>
      <c r="D21" s="85" t="str">
        <f>'คุณลักษณะ(ข้อ1-4)เทอม2'!I21</f>
        <v/>
      </c>
      <c r="E21" s="85" t="str">
        <f>'คุณลักษณะ(ข้อ1-4)เทอม2'!O21</f>
        <v/>
      </c>
      <c r="F21" s="85" t="str">
        <f>'คุณลักษณะ(ข้อ1-4)เทอม2'!T21</f>
        <v/>
      </c>
      <c r="G21" s="85" t="str">
        <f>'คุณลักษณะ(ข้อ1-4)เทอม2'!AD21</f>
        <v/>
      </c>
      <c r="H21" s="85" t="str">
        <f>'คุณลักษณะ(ข้อ5-8)เทอม2'!G21</f>
        <v/>
      </c>
      <c r="I21" s="85" t="str">
        <f>'คุณลักษณะ(ข้อ5-8)เทอม2'!M21</f>
        <v/>
      </c>
      <c r="J21" s="85" t="str">
        <f>'คุณลักษณะ(ข้อ5-8)เทอม2'!U21</f>
        <v/>
      </c>
      <c r="K21" s="90" t="str">
        <f>'คุณลักษณะ(ข้อ5-8)เทอม2'!AA21</f>
        <v/>
      </c>
      <c r="L21" s="159" t="str">
        <f t="shared" si="0"/>
        <v/>
      </c>
      <c r="M21" s="166" t="str">
        <f t="shared" si="1"/>
        <v/>
      </c>
      <c r="N21" s="166" t="str">
        <f t="shared" si="2"/>
        <v/>
      </c>
      <c r="O21" s="166" t="str">
        <f t="shared" si="3"/>
        <v/>
      </c>
      <c r="P21" s="163" t="str">
        <f t="shared" si="4"/>
        <v/>
      </c>
    </row>
    <row r="22" spans="1:16">
      <c r="A22" s="75" t="str">
        <f>IF(รายชื่อสมาชิก!A21="","",รายชื่อสมาชิก!A21&amp; "  " )</f>
        <v/>
      </c>
      <c r="B22" s="408" t="str">
        <f>IF(รายชื่อสมาชิก!D21="","",รายชื่อสมาชิก!D21&amp; "  " )</f>
        <v/>
      </c>
      <c r="C22" s="409"/>
      <c r="D22" s="85" t="str">
        <f>'คุณลักษณะ(ข้อ1-4)เทอม2'!I22</f>
        <v/>
      </c>
      <c r="E22" s="85" t="str">
        <f>'คุณลักษณะ(ข้อ1-4)เทอม2'!O22</f>
        <v/>
      </c>
      <c r="F22" s="85" t="str">
        <f>'คุณลักษณะ(ข้อ1-4)เทอม2'!T22</f>
        <v/>
      </c>
      <c r="G22" s="85" t="str">
        <f>'คุณลักษณะ(ข้อ1-4)เทอม2'!AD22</f>
        <v/>
      </c>
      <c r="H22" s="85" t="str">
        <f>'คุณลักษณะ(ข้อ5-8)เทอม2'!G22</f>
        <v/>
      </c>
      <c r="I22" s="85" t="str">
        <f>'คุณลักษณะ(ข้อ5-8)เทอม2'!M22</f>
        <v/>
      </c>
      <c r="J22" s="85" t="str">
        <f>'คุณลักษณะ(ข้อ5-8)เทอม2'!U22</f>
        <v/>
      </c>
      <c r="K22" s="90" t="str">
        <f>'คุณลักษณะ(ข้อ5-8)เทอม2'!AA22</f>
        <v/>
      </c>
      <c r="L22" s="159" t="str">
        <f t="shared" si="0"/>
        <v/>
      </c>
      <c r="M22" s="166" t="str">
        <f t="shared" si="1"/>
        <v/>
      </c>
      <c r="N22" s="166" t="str">
        <f t="shared" si="2"/>
        <v/>
      </c>
      <c r="O22" s="166" t="str">
        <f t="shared" si="3"/>
        <v/>
      </c>
      <c r="P22" s="163" t="str">
        <f t="shared" si="4"/>
        <v/>
      </c>
    </row>
    <row r="23" spans="1:16">
      <c r="A23" s="75" t="str">
        <f>IF(รายชื่อสมาชิก!A22="","",รายชื่อสมาชิก!A22&amp; "  " )</f>
        <v/>
      </c>
      <c r="B23" s="408" t="str">
        <f>IF(รายชื่อสมาชิก!D22="","",รายชื่อสมาชิก!D22&amp; "  " )</f>
        <v/>
      </c>
      <c r="C23" s="409"/>
      <c r="D23" s="85" t="str">
        <f>'คุณลักษณะ(ข้อ1-4)เทอม2'!I23</f>
        <v/>
      </c>
      <c r="E23" s="85" t="str">
        <f>'คุณลักษณะ(ข้อ1-4)เทอม2'!O23</f>
        <v/>
      </c>
      <c r="F23" s="85" t="str">
        <f>'คุณลักษณะ(ข้อ1-4)เทอม2'!T23</f>
        <v/>
      </c>
      <c r="G23" s="85" t="str">
        <f>'คุณลักษณะ(ข้อ1-4)เทอม2'!AD23</f>
        <v/>
      </c>
      <c r="H23" s="85" t="str">
        <f>'คุณลักษณะ(ข้อ5-8)เทอม2'!G23</f>
        <v/>
      </c>
      <c r="I23" s="85" t="str">
        <f>'คุณลักษณะ(ข้อ5-8)เทอม2'!M23</f>
        <v/>
      </c>
      <c r="J23" s="85" t="str">
        <f>'คุณลักษณะ(ข้อ5-8)เทอม2'!U23</f>
        <v/>
      </c>
      <c r="K23" s="90" t="str">
        <f>'คุณลักษณะ(ข้อ5-8)เทอม2'!AA23</f>
        <v/>
      </c>
      <c r="L23" s="159" t="str">
        <f t="shared" si="0"/>
        <v/>
      </c>
      <c r="M23" s="166" t="str">
        <f t="shared" si="1"/>
        <v/>
      </c>
      <c r="N23" s="166" t="str">
        <f t="shared" si="2"/>
        <v/>
      </c>
      <c r="O23" s="166" t="str">
        <f t="shared" si="3"/>
        <v/>
      </c>
      <c r="P23" s="163" t="str">
        <f t="shared" si="4"/>
        <v/>
      </c>
    </row>
    <row r="24" spans="1:16">
      <c r="A24" s="75" t="str">
        <f>IF(รายชื่อสมาชิก!A23="","",รายชื่อสมาชิก!A23&amp; "  " )</f>
        <v/>
      </c>
      <c r="B24" s="408" t="str">
        <f>IF(รายชื่อสมาชิก!D23="","",รายชื่อสมาชิก!D23&amp; "  " )</f>
        <v/>
      </c>
      <c r="C24" s="409"/>
      <c r="D24" s="85" t="str">
        <f>'คุณลักษณะ(ข้อ1-4)เทอม2'!I24</f>
        <v/>
      </c>
      <c r="E24" s="85" t="str">
        <f>'คุณลักษณะ(ข้อ1-4)เทอม2'!O24</f>
        <v/>
      </c>
      <c r="F24" s="85" t="str">
        <f>'คุณลักษณะ(ข้อ1-4)เทอม2'!T24</f>
        <v/>
      </c>
      <c r="G24" s="85" t="str">
        <f>'คุณลักษณะ(ข้อ1-4)เทอม2'!AD24</f>
        <v/>
      </c>
      <c r="H24" s="85" t="str">
        <f>'คุณลักษณะ(ข้อ5-8)เทอม2'!G24</f>
        <v/>
      </c>
      <c r="I24" s="85" t="str">
        <f>'คุณลักษณะ(ข้อ5-8)เทอม2'!M24</f>
        <v/>
      </c>
      <c r="J24" s="85" t="str">
        <f>'คุณลักษณะ(ข้อ5-8)เทอม2'!U24</f>
        <v/>
      </c>
      <c r="K24" s="90" t="str">
        <f>'คุณลักษณะ(ข้อ5-8)เทอม2'!AA24</f>
        <v/>
      </c>
      <c r="L24" s="159" t="str">
        <f t="shared" si="0"/>
        <v/>
      </c>
      <c r="M24" s="166" t="str">
        <f t="shared" si="1"/>
        <v/>
      </c>
      <c r="N24" s="166" t="str">
        <f t="shared" si="2"/>
        <v/>
      </c>
      <c r="O24" s="166" t="str">
        <f t="shared" si="3"/>
        <v/>
      </c>
      <c r="P24" s="163" t="str">
        <f t="shared" si="4"/>
        <v/>
      </c>
    </row>
    <row r="25" spans="1:16">
      <c r="A25" s="75" t="str">
        <f>IF(รายชื่อสมาชิก!A24="","",รายชื่อสมาชิก!A24&amp; "  " )</f>
        <v/>
      </c>
      <c r="B25" s="408" t="str">
        <f>IF(รายชื่อสมาชิก!D24="","",รายชื่อสมาชิก!D24&amp; "  " )</f>
        <v/>
      </c>
      <c r="C25" s="409"/>
      <c r="D25" s="85" t="str">
        <f>'คุณลักษณะ(ข้อ1-4)เทอม2'!I25</f>
        <v/>
      </c>
      <c r="E25" s="85" t="str">
        <f>'คุณลักษณะ(ข้อ1-4)เทอม2'!O25</f>
        <v/>
      </c>
      <c r="F25" s="85" t="str">
        <f>'คุณลักษณะ(ข้อ1-4)เทอม2'!T25</f>
        <v/>
      </c>
      <c r="G25" s="85" t="str">
        <f>'คุณลักษณะ(ข้อ1-4)เทอม2'!AD25</f>
        <v/>
      </c>
      <c r="H25" s="85" t="str">
        <f>'คุณลักษณะ(ข้อ5-8)เทอม2'!G25</f>
        <v/>
      </c>
      <c r="I25" s="85" t="str">
        <f>'คุณลักษณะ(ข้อ5-8)เทอม2'!M25</f>
        <v/>
      </c>
      <c r="J25" s="85" t="str">
        <f>'คุณลักษณะ(ข้อ5-8)เทอม2'!U25</f>
        <v/>
      </c>
      <c r="K25" s="90" t="str">
        <f>'คุณลักษณะ(ข้อ5-8)เทอม2'!AA25</f>
        <v/>
      </c>
      <c r="L25" s="159" t="str">
        <f t="shared" si="0"/>
        <v/>
      </c>
      <c r="M25" s="166" t="str">
        <f t="shared" si="1"/>
        <v/>
      </c>
      <c r="N25" s="166" t="str">
        <f t="shared" si="2"/>
        <v/>
      </c>
      <c r="O25" s="166" t="str">
        <f t="shared" si="3"/>
        <v/>
      </c>
      <c r="P25" s="163" t="str">
        <f t="shared" si="4"/>
        <v/>
      </c>
    </row>
    <row r="26" spans="1:16">
      <c r="A26" s="75" t="str">
        <f>IF(รายชื่อสมาชิก!A25="","",รายชื่อสมาชิก!A25&amp; "  " )</f>
        <v/>
      </c>
      <c r="B26" s="408" t="str">
        <f>IF(รายชื่อสมาชิก!D25="","",รายชื่อสมาชิก!D25&amp; "  " )</f>
        <v/>
      </c>
      <c r="C26" s="409"/>
      <c r="D26" s="85" t="str">
        <f>'คุณลักษณะ(ข้อ1-4)เทอม2'!I26</f>
        <v/>
      </c>
      <c r="E26" s="85" t="str">
        <f>'คุณลักษณะ(ข้อ1-4)เทอม2'!O26</f>
        <v/>
      </c>
      <c r="F26" s="85" t="str">
        <f>'คุณลักษณะ(ข้อ1-4)เทอม2'!T26</f>
        <v/>
      </c>
      <c r="G26" s="85" t="str">
        <f>'คุณลักษณะ(ข้อ1-4)เทอม2'!AD26</f>
        <v/>
      </c>
      <c r="H26" s="85" t="str">
        <f>'คุณลักษณะ(ข้อ5-8)เทอม2'!G26</f>
        <v/>
      </c>
      <c r="I26" s="85" t="str">
        <f>'คุณลักษณะ(ข้อ5-8)เทอม2'!M26</f>
        <v/>
      </c>
      <c r="J26" s="85" t="str">
        <f>'คุณลักษณะ(ข้อ5-8)เทอม2'!U26</f>
        <v/>
      </c>
      <c r="K26" s="90" t="str">
        <f>'คุณลักษณะ(ข้อ5-8)เทอม2'!AA26</f>
        <v/>
      </c>
      <c r="L26" s="159" t="str">
        <f t="shared" si="0"/>
        <v/>
      </c>
      <c r="M26" s="166" t="str">
        <f t="shared" si="1"/>
        <v/>
      </c>
      <c r="N26" s="166" t="str">
        <f t="shared" si="2"/>
        <v/>
      </c>
      <c r="O26" s="166" t="str">
        <f t="shared" si="3"/>
        <v/>
      </c>
      <c r="P26" s="163" t="str">
        <f t="shared" si="4"/>
        <v/>
      </c>
    </row>
    <row r="27" spans="1:16">
      <c r="A27" s="75" t="str">
        <f>IF(รายชื่อสมาชิก!A26="","",รายชื่อสมาชิก!A26&amp; "  " )</f>
        <v/>
      </c>
      <c r="B27" s="408" t="str">
        <f>IF(รายชื่อสมาชิก!D26="","",รายชื่อสมาชิก!D26&amp; "  " )</f>
        <v/>
      </c>
      <c r="C27" s="409"/>
      <c r="D27" s="85" t="str">
        <f>'คุณลักษณะ(ข้อ1-4)เทอม2'!I27</f>
        <v/>
      </c>
      <c r="E27" s="85" t="str">
        <f>'คุณลักษณะ(ข้อ1-4)เทอม2'!O27</f>
        <v/>
      </c>
      <c r="F27" s="85" t="str">
        <f>'คุณลักษณะ(ข้อ1-4)เทอม2'!T27</f>
        <v/>
      </c>
      <c r="G27" s="85" t="str">
        <f>'คุณลักษณะ(ข้อ1-4)เทอม2'!AD27</f>
        <v/>
      </c>
      <c r="H27" s="85" t="str">
        <f>'คุณลักษณะ(ข้อ5-8)เทอม2'!G27</f>
        <v/>
      </c>
      <c r="I27" s="85" t="str">
        <f>'คุณลักษณะ(ข้อ5-8)เทอม2'!M27</f>
        <v/>
      </c>
      <c r="J27" s="85" t="str">
        <f>'คุณลักษณะ(ข้อ5-8)เทอม2'!U27</f>
        <v/>
      </c>
      <c r="K27" s="90" t="str">
        <f>'คุณลักษณะ(ข้อ5-8)เทอม2'!AA27</f>
        <v/>
      </c>
      <c r="L27" s="159" t="str">
        <f t="shared" si="0"/>
        <v/>
      </c>
      <c r="M27" s="166" t="str">
        <f t="shared" si="1"/>
        <v/>
      </c>
      <c r="N27" s="166" t="str">
        <f t="shared" si="2"/>
        <v/>
      </c>
      <c r="O27" s="166" t="str">
        <f t="shared" si="3"/>
        <v/>
      </c>
      <c r="P27" s="163" t="str">
        <f t="shared" si="4"/>
        <v/>
      </c>
    </row>
    <row r="28" spans="1:16" ht="21.6" thickBot="1">
      <c r="A28" s="76" t="str">
        <f>IF(รายชื่อสมาชิก!A27="","",รายชื่อสมาชิก!A27&amp; "  " )</f>
        <v/>
      </c>
      <c r="B28" s="406" t="str">
        <f>IF(รายชื่อสมาชิก!D27="","",รายชื่อสมาชิก!D27&amp; "  " )</f>
        <v/>
      </c>
      <c r="C28" s="407"/>
      <c r="D28" s="85" t="str">
        <f>'คุณลักษณะ(ข้อ1-4)เทอม2'!I28</f>
        <v/>
      </c>
      <c r="E28" s="85" t="str">
        <f>'คุณลักษณะ(ข้อ1-4)เทอม2'!O28</f>
        <v/>
      </c>
      <c r="F28" s="85" t="str">
        <f>'คุณลักษณะ(ข้อ1-4)เทอม2'!T28</f>
        <v/>
      </c>
      <c r="G28" s="85" t="str">
        <f>'คุณลักษณะ(ข้อ1-4)เทอม2'!AD28</f>
        <v/>
      </c>
      <c r="H28" s="85" t="str">
        <f>'คุณลักษณะ(ข้อ5-8)เทอม2'!G28</f>
        <v/>
      </c>
      <c r="I28" s="85" t="str">
        <f>'คุณลักษณะ(ข้อ5-8)เทอม2'!M28</f>
        <v/>
      </c>
      <c r="J28" s="85" t="str">
        <f>'คุณลักษณะ(ข้อ5-8)เทอม2'!U28</f>
        <v/>
      </c>
      <c r="K28" s="90" t="str">
        <f>'คุณลักษณะ(ข้อ5-8)เทอม2'!AA28</f>
        <v/>
      </c>
      <c r="L28" s="160" t="str">
        <f t="shared" si="0"/>
        <v/>
      </c>
      <c r="M28" s="167" t="str">
        <f t="shared" si="1"/>
        <v/>
      </c>
      <c r="N28" s="167" t="str">
        <f t="shared" si="2"/>
        <v/>
      </c>
      <c r="O28" s="167" t="str">
        <f t="shared" si="3"/>
        <v/>
      </c>
      <c r="P28" s="164" t="str">
        <f t="shared" si="4"/>
        <v/>
      </c>
    </row>
    <row r="29" spans="1:16" ht="21.6" thickBot="1">
      <c r="A29" s="410" t="s">
        <v>496</v>
      </c>
      <c r="B29" s="411"/>
      <c r="C29" s="411"/>
      <c r="D29" s="411"/>
      <c r="E29" s="411"/>
      <c r="F29" s="411"/>
      <c r="G29" s="411"/>
      <c r="H29" s="411"/>
      <c r="I29" s="411"/>
      <c r="J29" s="412"/>
      <c r="K29" s="77">
        <f>IF(COUNTA(รายชื่อสมาชิก!D5:D29)=0,"",COUNTA(รายชื่อสมาชิก!D5:D29))</f>
        <v>12</v>
      </c>
      <c r="L29" s="157"/>
      <c r="M29" s="402">
        <f>COUNTIF(M6:M28,"√")</f>
        <v>5</v>
      </c>
      <c r="N29" s="402">
        <f t="shared" ref="N29:P29" si="5">COUNTIF(N6:N28,"√")</f>
        <v>0</v>
      </c>
      <c r="O29" s="402">
        <f t="shared" si="5"/>
        <v>0</v>
      </c>
      <c r="P29" s="404">
        <f t="shared" si="5"/>
        <v>7</v>
      </c>
    </row>
    <row r="30" spans="1:16" ht="21.6" thickBot="1">
      <c r="A30" s="413" t="s">
        <v>432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15"/>
      <c r="L30" s="88">
        <f>SUM(L7:L28)</f>
        <v>502</v>
      </c>
      <c r="M30" s="402"/>
      <c r="N30" s="402"/>
      <c r="O30" s="402"/>
      <c r="P30" s="404"/>
    </row>
    <row r="31" spans="1:16" ht="21.6" thickBot="1">
      <c r="A31" s="416" t="s">
        <v>434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8"/>
      <c r="L31" s="89">
        <f>(100*$L$30)/(80*$K$29)</f>
        <v>52.291666666666664</v>
      </c>
      <c r="M31" s="403"/>
      <c r="N31" s="403"/>
      <c r="O31" s="403"/>
      <c r="P31" s="405"/>
    </row>
  </sheetData>
  <sheetProtection algorithmName="SHA-512" hashValue="fw1/EWJ9GIkv6/SKGEkjRQB03jZXjjFgOFVlW88sFX5f9V+0CR+aeoJOD75leqgTfQ8GgLMI/vUdqXAc5xZFIQ==" saltValue="BH6eGzSEZECG7s/KoXLw9g==" spinCount="100000" sheet="1" objects="1" scenarios="1"/>
  <mergeCells count="50">
    <mergeCell ref="P29:P31"/>
    <mergeCell ref="A30:K30"/>
    <mergeCell ref="A31:K31"/>
    <mergeCell ref="B27:C27"/>
    <mergeCell ref="B28:C28"/>
    <mergeCell ref="A29:J29"/>
    <mergeCell ref="M29:M31"/>
    <mergeCell ref="N29:N31"/>
    <mergeCell ref="O29:O31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K4:K5"/>
    <mergeCell ref="L4:L5"/>
    <mergeCell ref="N4:N5"/>
    <mergeCell ref="B6:C6"/>
    <mergeCell ref="B7:C7"/>
    <mergeCell ref="B8:C8"/>
    <mergeCell ref="B9:C9"/>
    <mergeCell ref="B10:C10"/>
    <mergeCell ref="B11:C11"/>
    <mergeCell ref="B12:C12"/>
    <mergeCell ref="B13:C13"/>
    <mergeCell ref="A3:A5"/>
    <mergeCell ref="B3:C5"/>
    <mergeCell ref="M3:P3"/>
    <mergeCell ref="D4:D5"/>
    <mergeCell ref="E4:E5"/>
    <mergeCell ref="F4:F5"/>
    <mergeCell ref="G4:G5"/>
    <mergeCell ref="H4:H5"/>
    <mergeCell ref="I4:I5"/>
    <mergeCell ref="J4:J5"/>
    <mergeCell ref="A1:F1"/>
    <mergeCell ref="H1:M1"/>
    <mergeCell ref="N1:O1"/>
    <mergeCell ref="A2:B2"/>
    <mergeCell ref="C2:F2"/>
    <mergeCell ref="G2:L2"/>
    <mergeCell ref="M2:P2"/>
  </mergeCells>
  <pageMargins left="0.3125" right="0.125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รายชื่อสมาชิก</vt:lpstr>
      <vt:lpstr>คุณลักษณะ(ข้อ1-4)</vt:lpstr>
      <vt:lpstr>คุณลักษณะ(ข้อ5-8)</vt:lpstr>
      <vt:lpstr>สรุปผลเทอม1</vt:lpstr>
      <vt:lpstr>คุณลักษณะ(ข้อ1-4)เทอม2</vt:lpstr>
      <vt:lpstr>คุณลักษณะ(ข้อ5-8)เทอม2</vt:lpstr>
      <vt:lpstr>สรุปผลเทอม2</vt:lpstr>
      <vt:lpstr>สรุปผลรวม1</vt:lpstr>
      <vt:lpstr>สรุปผลรวม2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2022-10-01T16:07:18Z</cp:lastPrinted>
  <dcterms:created xsi:type="dcterms:W3CDTF">2019-10-07T02:51:46Z</dcterms:created>
  <dcterms:modified xsi:type="dcterms:W3CDTF">2025-10-03T03:38:26Z</dcterms:modified>
</cp:coreProperties>
</file>