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7F0A4574-F74B-4F47-BEB9-00A7490FAC0B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r:id="rId5"/>
    <sheet name="สรุปผลการประเมิน" sheetId="34" r:id="rId6"/>
    <sheet name="สรุปผลการประเมินรวม" sheetId="35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2"/>
  <c r="D32" i="35"/>
  <c r="D32" i="2"/>
  <c r="D2" i="35"/>
  <c r="K2" i="35"/>
  <c r="I1" i="35"/>
  <c r="V2" i="34"/>
  <c r="L2" i="34"/>
  <c r="M1" i="34"/>
  <c r="M1" i="31"/>
  <c r="L2" i="31"/>
  <c r="L2" i="30"/>
  <c r="M1" i="30"/>
  <c r="K29" i="35"/>
  <c r="J29" i="35"/>
  <c r="I29" i="35"/>
  <c r="H29" i="35"/>
  <c r="G29" i="35"/>
  <c r="F29" i="35"/>
  <c r="E29" i="35"/>
  <c r="D29" i="35"/>
  <c r="B28" i="30" l="1"/>
  <c r="X28" i="30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D29" i="34" l="1"/>
  <c r="B16" i="17"/>
  <c r="B27" i="34" l="1"/>
  <c r="B28" i="34"/>
  <c r="J28" i="34" s="1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D2" i="34"/>
  <c r="B28" i="31"/>
  <c r="X28" i="31" s="1"/>
  <c r="G28" i="34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D2" i="31"/>
  <c r="T2" i="30"/>
  <c r="D2" i="30"/>
  <c r="B23" i="30"/>
  <c r="X23" i="30" s="1"/>
  <c r="D28" i="34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G13" i="34"/>
  <c r="G25" i="34"/>
  <c r="G22" i="34"/>
  <c r="G23" i="34"/>
  <c r="G11" i="34"/>
  <c r="G26" i="34"/>
  <c r="G10" i="34"/>
  <c r="G27" i="34"/>
  <c r="G24" i="34"/>
  <c r="G15" i="34"/>
  <c r="G12" i="34"/>
  <c r="G14" i="34"/>
  <c r="G16" i="34"/>
  <c r="G17" i="34"/>
  <c r="G18" i="34"/>
  <c r="G7" i="34"/>
  <c r="G19" i="34"/>
  <c r="G6" i="34"/>
  <c r="G20" i="34"/>
  <c r="D23" i="34"/>
  <c r="G21" i="34"/>
  <c r="G9" i="34"/>
  <c r="G8" i="34"/>
  <c r="H30" i="35"/>
  <c r="M28" i="34"/>
  <c r="P28" i="34"/>
  <c r="S28" i="34"/>
  <c r="N29" i="35" s="1"/>
  <c r="V28" i="34"/>
  <c r="O29" i="35" s="1"/>
  <c r="B7" i="30"/>
  <c r="X7" i="30" s="1"/>
  <c r="B8" i="30"/>
  <c r="X8" i="30" s="1"/>
  <c r="B9" i="30"/>
  <c r="X9" i="30" s="1"/>
  <c r="B10" i="30"/>
  <c r="X10" i="30" s="1"/>
  <c r="B11" i="30"/>
  <c r="X11" i="30" s="1"/>
  <c r="B12" i="30"/>
  <c r="X12" i="30" s="1"/>
  <c r="B13" i="30"/>
  <c r="X13" i="30" s="1"/>
  <c r="B14" i="30"/>
  <c r="X14" i="30" s="1"/>
  <c r="B15" i="30"/>
  <c r="X15" i="30" s="1"/>
  <c r="B16" i="30"/>
  <c r="X16" i="30" s="1"/>
  <c r="B17" i="30"/>
  <c r="X17" i="30" s="1"/>
  <c r="B18" i="30"/>
  <c r="X18" i="30" s="1"/>
  <c r="B19" i="30"/>
  <c r="X19" i="30" s="1"/>
  <c r="B20" i="30"/>
  <c r="X20" i="30" s="1"/>
  <c r="B21" i="30"/>
  <c r="X21" i="30" s="1"/>
  <c r="B22" i="30"/>
  <c r="X22" i="30" s="1"/>
  <c r="B24" i="30"/>
  <c r="X24" i="30" s="1"/>
  <c r="B25" i="30"/>
  <c r="X25" i="30" s="1"/>
  <c r="B26" i="30"/>
  <c r="X26" i="30" s="1"/>
  <c r="B27" i="30"/>
  <c r="X27" i="30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J23" i="34"/>
  <c r="D14" i="34"/>
  <c r="J14" i="34" s="1"/>
  <c r="M14" i="34" s="1"/>
  <c r="L15" i="35" s="1"/>
  <c r="D26" i="34"/>
  <c r="J26" i="34" s="1"/>
  <c r="M26" i="34" s="1"/>
  <c r="L27" i="35" s="1"/>
  <c r="D24" i="34"/>
  <c r="J24" i="34" s="1"/>
  <c r="M24" i="34" s="1"/>
  <c r="L25" i="35" s="1"/>
  <c r="D11" i="34"/>
  <c r="J11" i="34" s="1"/>
  <c r="P11" i="34" s="1"/>
  <c r="M12" i="35" s="1"/>
  <c r="D19" i="34"/>
  <c r="J19" i="34" s="1"/>
  <c r="P19" i="34" s="1"/>
  <c r="M20" i="35" s="1"/>
  <c r="D15" i="34"/>
  <c r="J15" i="34" s="1"/>
  <c r="V15" i="34" s="1"/>
  <c r="O16" i="35" s="1"/>
  <c r="D25" i="34"/>
  <c r="J25" i="34" s="1"/>
  <c r="S25" i="34" s="1"/>
  <c r="N26" i="35" s="1"/>
  <c r="D22" i="34"/>
  <c r="J22" i="34" s="1"/>
  <c r="M22" i="34" s="1"/>
  <c r="L23" i="35" s="1"/>
  <c r="D10" i="34"/>
  <c r="J10" i="34" s="1"/>
  <c r="S10" i="34" s="1"/>
  <c r="N11" i="35" s="1"/>
  <c r="D7" i="34"/>
  <c r="J7" i="34" s="1"/>
  <c r="V7" i="34" s="1"/>
  <c r="O8" i="35" s="1"/>
  <c r="D17" i="34"/>
  <c r="J17" i="34" s="1"/>
  <c r="M17" i="34" s="1"/>
  <c r="L18" i="35" s="1"/>
  <c r="D16" i="34"/>
  <c r="J16" i="34" s="1"/>
  <c r="M16" i="34" s="1"/>
  <c r="L17" i="35" s="1"/>
  <c r="D6" i="34"/>
  <c r="J6" i="34" s="1"/>
  <c r="S6" i="34" s="1"/>
  <c r="N7" i="35" s="1"/>
  <c r="D27" i="34"/>
  <c r="J27" i="34" s="1"/>
  <c r="P27" i="34" s="1"/>
  <c r="M28" i="35" s="1"/>
  <c r="D13" i="34"/>
  <c r="J13" i="34" s="1"/>
  <c r="V13" i="34" s="1"/>
  <c r="O14" i="35" s="1"/>
  <c r="D12" i="34"/>
  <c r="J12" i="34" s="1"/>
  <c r="P12" i="34" s="1"/>
  <c r="M13" i="35" s="1"/>
  <c r="D21" i="34"/>
  <c r="J21" i="34" s="1"/>
  <c r="S21" i="34" s="1"/>
  <c r="N22" i="35" s="1"/>
  <c r="D18" i="34"/>
  <c r="J18" i="34" s="1"/>
  <c r="M18" i="34" s="1"/>
  <c r="L19" i="35" s="1"/>
  <c r="D20" i="34"/>
  <c r="J20" i="34" s="1"/>
  <c r="M20" i="34" s="1"/>
  <c r="L21" i="35" s="1"/>
  <c r="D9" i="34"/>
  <c r="J9" i="34" s="1"/>
  <c r="M9" i="34" s="1"/>
  <c r="L10" i="35" s="1"/>
  <c r="D8" i="34"/>
  <c r="J8" i="34" s="1"/>
  <c r="M8" i="34" s="1"/>
  <c r="L9" i="35" s="1"/>
  <c r="V27" i="34"/>
  <c r="O28" i="35" s="1"/>
  <c r="V25" i="34"/>
  <c r="O26" i="35" s="1"/>
  <c r="V24" i="34"/>
  <c r="O25" i="35" s="1"/>
  <c r="S22" i="34"/>
  <c r="N23" i="35" s="1"/>
  <c r="P14" i="34" l="1"/>
  <c r="M15" i="35" s="1"/>
  <c r="V11" i="34"/>
  <c r="O12" i="35" s="1"/>
  <c r="M6" i="34"/>
  <c r="L7" i="35" s="1"/>
  <c r="M11" i="34"/>
  <c r="L12" i="35" s="1"/>
  <c r="P13" i="34"/>
  <c r="M14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s="1"/>
  <c r="A24" i="31" l="1"/>
  <c r="A24" i="34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<sst xmlns="http://schemas.openxmlformats.org/spreadsheetml/2006/main" count="762" uniqueCount="484">
  <si>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</si>
  <si>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</si>
  <si>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</si>
  <si>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</si>
  <si>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</si>
  <si>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</si>
  <si>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</si>
  <si>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</si>
  <si>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</si>
  <si>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</si>
  <si>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</si>
  <si>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</si>
  <si>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</si>
  <si>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</si>
  <si>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</si>
  <si>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</si>
  <si>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</si>
  <si>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</si>
  <si>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</si>
  <si>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</si>
  <si>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</si>
  <si>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</si>
  <si>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</si>
  <si>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</si>
  <si>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</si>
  <si>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</si>
  <si>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</si>
  <si>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</si>
  <si>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</si>
  <si>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</si>
  <si>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</si>
  <si>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</si>
  <si>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</si>
  <si>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</si>
  <si>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</si>
  <si>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</si>
  <si>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</si>
  <si>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</si>
  <si>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</si>
  <si>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</si>
  <si>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</si>
  <si>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</si>
  <si>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</si>
  <si>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</si>
  <si>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</si>
  <si>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</si>
  <si>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</si>
  <si>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</si>
  <si>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</si>
  <si>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</si>
  <si>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</si>
  <si>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</si>
  <si>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</si>
  <si>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</si>
  <si>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</si>
  <si>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</si>
  <si>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</si>
  <si>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</si>
  <si>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</si>
  <si>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</si>
  <si>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</si>
  <si>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</si>
  <si>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</si>
  <si>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</si>
  <si>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</si>
  <si>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</si>
  <si>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</si>
  <si>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</si>
  <si>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</si>
  <si>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</si>
  <si>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</si>
  <si>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</si>
  <si>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</si>
  <si>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</si>
  <si>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</si>
  <si>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</si>
  <si>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</si>
  <si>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</si>
  <si>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</si>
  <si>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</si>
  <si>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</si>
  <si>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</si>
  <si>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</si>
  <si>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</si>
  <si>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</si>
  <si>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</si>
  <si>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</si>
  <si>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</si>
  <si>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</si>
  <si>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</si>
  <si>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</si>
  <si>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</si>
  <si>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</si>
  <si>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</si>
  <si>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</si>
  <si>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</si>
  <si>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</si>
  <si>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</si>
  <si>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</si>
  <si>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</si>
  <si>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</si>
  <si>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</si>
  <si>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</si>
  <si>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</si>
  <si>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</si>
  <si>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</si>
  <si>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</si>
  <si>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</si>
  <si>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</si>
  <si>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</si>
  <si>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</si>
  <si>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</si>
  <si>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</si>
  <si>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</si>
  <si>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</si>
  <si>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</si>
  <si>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</si>
  <si>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</si>
  <si>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</si>
  <si>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</si>
  <si>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</si>
  <si>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</si>
  <si>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</si>
  <si>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</si>
  <si>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</si>
  <si>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</si>
  <si>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</si>
  <si>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</si>
  <si>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</si>
  <si>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</si>
  <si>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</si>
  <si>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</si>
  <si>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</si>
  <si>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</si>
  <si>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</si>
  <si>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</si>
  <si>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</si>
  <si>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</si>
  <si>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</si>
  <si>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</si>
  <si>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</si>
  <si>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</si>
  <si>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</si>
  <si>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</si>
  <si>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</si>
  <si>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</si>
  <si>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</si>
  <si>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</si>
  <si>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</si>
  <si>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</si>
  <si>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</si>
  <si>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</si>
  <si>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</si>
  <si>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</si>
  <si>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</si>
  <si>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</si>
  <si>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</si>
  <si>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</si>
  <si>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</si>
  <si>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</si>
  <si>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</si>
  <si>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</si>
  <si>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</si>
  <si>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</si>
  <si>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</si>
  <si>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</si>
  <si>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</si>
  <si>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</si>
  <si>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</si>
  <si>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</si>
  <si>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</si>
  <si>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</si>
  <si>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</si>
  <si>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</si>
  <si>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</si>
  <si>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</si>
  <si>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</si>
  <si>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</si>
  <si>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</si>
  <si>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</si>
  <si>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</si>
  <si>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</si>
  <si>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</si>
  <si>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</si>
  <si>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</si>
  <si>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</si>
  <si>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</si>
  <si>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</si>
  <si>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</si>
  <si>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</si>
  <si>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</si>
  <si>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</si>
  <si>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</si>
  <si>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</si>
  <si>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</si>
  <si>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</si>
  <si>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</si>
  <si>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</si>
  <si>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</si>
  <si>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</si>
  <si>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</si>
  <si>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</si>
  <si>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</si>
  <si>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</si>
  <si>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</si>
  <si>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</si>
  <si>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</si>
  <si>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</si>
  <si>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</si>
  <si>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</si>
  <si>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</si>
  <si>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</si>
  <si>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</si>
  <si>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</si>
  <si>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</si>
  <si>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</si>
  <si>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</si>
  <si>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</si>
  <si>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</si>
  <si>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</si>
  <si>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</si>
  <si>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</si>
  <si>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</si>
  <si>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</si>
  <si>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</si>
  <si>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</si>
  <si>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</si>
  <si>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</si>
  <si>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</si>
  <si>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</si>
  <si>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</si>
  <si>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</si>
  <si>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</si>
  <si>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</si>
  <si>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</si>
  <si>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</si>
  <si>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</si>
  <si>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</si>
  <si>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</si>
  <si>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</si>
  <si>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</si>
  <si>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</si>
  <si>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</si>
  <si>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</si>
  <si>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</si>
  <si>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</si>
  <si>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</si>
  <si>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</si>
  <si>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</si>
  <si>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</si>
  <si>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</si>
  <si>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</si>
  <si>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</si>
  <si>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</si>
  <si>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</si>
  <si>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</si>
  <si>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</si>
  <si>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</si>
  <si>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</si>
  <si>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</si>
  <si>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</si>
  <si>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</si>
  <si>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</si>
  <si>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</si>
  <si>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</si>
  <si>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</si>
  <si>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</si>
  <si>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</si>
  <si>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</si>
  <si>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</si>
  <si>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</si>
  <si>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</si>
  <si>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</si>
  <si>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</si>
  <si>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</si>
  <si>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</si>
  <si>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</si>
  <si>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</si>
  <si>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</si>
  <si>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</si>
  <si>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</si>
  <si>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</si>
  <si>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</si>
  <si>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</si>
  <si>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</si>
  <si>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</si>
  <si>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</si>
  <si>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</si>
  <si>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</si>
  <si>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</si>
  <si>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</si>
  <si>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</si>
  <si>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</si>
  <si>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</si>
  <si>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</si>
  <si>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</si>
  <si>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</si>
  <si>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</si>
  <si>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</si>
  <si>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</si>
  <si>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</si>
  <si>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</si>
  <si>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</si>
  <si>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</si>
  <si>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</si>
  <si>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</si>
  <si>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</si>
  <si>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</si>
  <si>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</si>
  <si>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</si>
  <si>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</si>
  <si>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</si>
  <si>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</si>
  <si>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</si>
  <si>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</si>
  <si>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</si>
  <si>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</si>
  <si>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</si>
  <si>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</si>
  <si>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</si>
  <si>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</si>
  <si>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</si>
  <si>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</si>
  <si>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</si>
  <si>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</si>
  <si>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</si>
  <si>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</si>
  <si>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</si>
  <si>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</si>
  <si>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</si>
  <si>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</si>
  <si>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</si>
  <si>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</si>
  <si>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</si>
  <si>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</si>
  <si>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</si>
  <si>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</si>
  <si>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</si>
  <si>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</si>
  <si>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</si>
  <si>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</si>
  <si>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</si>
  <si>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</si>
  <si>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</si>
  <si>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</si>
  <si>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</si>
  <si>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</si>
  <si>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</si>
  <si>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</si>
  <si>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</si>
  <si>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</si>
  <si>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</si>
  <si>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</si>
  <si>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</si>
  <si>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</si>
  <si>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</si>
  <si>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</si>
  <si>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</si>
  <si>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</si>
  <si>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</si>
  <si>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</si>
  <si>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</si>
  <si>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</si>
  <si>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</si>
  <si>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</si>
  <si>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</si>
  <si>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</si>
  <si>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</si>
  <si>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</si>
  <si>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</si>
  <si>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</si>
  <si>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</si>
  <si>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</si>
  <si>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</si>
  <si>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</si>
  <si>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</si>
  <si>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</si>
  <si>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</si>
  <si>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</si>
  <si>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</si>
  <si>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</si>
  <si>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</si>
  <si>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</si>
  <si>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</si>
  <si>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</si>
  <si>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</si>
  <si>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</si>
  <si>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</si>
  <si>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</si>
  <si>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</si>
  <si>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</si>
  <si>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</si>
  <si>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</si>
  <si>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</si>
  <si>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</si>
  <si>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</si>
  <si>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</si>
  <si>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</si>
  <si>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</si>
  <si>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</si>
  <si>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</si>
  <si>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</si>
  <si>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</si>
  <si>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</si>
  <si>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</si>
  <si>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</si>
  <si>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</si>
  <si>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</si>
  <si>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</si>
  <si>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</si>
  <si>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</si>
  <si>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</si>
  <si>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</si>
  <si>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</si>
  <si>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</si>
  <si>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</si>
  <si>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</si>
  <si>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</si>
  <si>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</si>
  <si>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</si>
  <si>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</si>
  <si>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</si>
  <si>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</si>
  <si>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</si>
  <si>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</si>
  <si>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</si>
  <si>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</si>
  <si>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</si>
  <si>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</si>
  <si>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</si>
  <si>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</si>
  <si>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</si>
  <si>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</si>
  <si>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</si>
  <si>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</si>
  <si>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</si>
  <si>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</si>
  <si>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</si>
  <si>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</si>
  <si>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</si>
  <si>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</si>
  <si>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</si>
  <si>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</si>
  <si>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</si>
  <si>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</si>
  <si>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</si>
  <si>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</si>
  <si>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</si>
  <si>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</si>
  <si>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</si>
  <si>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</si>
  <si>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</si>
  <si>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</si>
  <si>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</si>
  <si>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</si>
  <si>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</si>
  <si>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</si>
  <si>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</si>
  <si>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</si>
  <si>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 xml:space="preserve">                   ผู้อำนวยการโรงเรียนศาลาพัน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</si>
  <si>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</si>
  <si>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</si>
  <si>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</si>
  <si>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</si>
  <si>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</si>
  <si>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</si>
  <si>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</si>
  <si>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</si>
  <si>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</si>
  <si>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ครูประจำชั้น</t>
  </si>
  <si>
    <t>นางสาวพิชชาพร อุ่นผาง</t>
  </si>
  <si>
    <t>วันที่ 31 มีนาคม 2569</t>
  </si>
  <si>
    <t>เด็กชายนพเก้า  อุตพันธ์</t>
  </si>
  <si>
    <t>เด็กชายเดชานนท์ คณานิตย์</t>
  </si>
  <si>
    <t>เด็กชายภาคภูมิ  ปิ่นสุก</t>
  </si>
  <si>
    <t>เด็กชายอรรถนนท์ สายพานทอง</t>
  </si>
  <si>
    <t>เด็กชายอธิชา  นัยรัตน์</t>
  </si>
  <si>
    <t>เด็กชายดนัยเทพ ปังกลาง</t>
  </si>
  <si>
    <t>เด็กชายชญานนท์ รัตนบุรี</t>
  </si>
  <si>
    <t>เด็กชายอัครพล เตโพธิ์</t>
  </si>
  <si>
    <t>เด็กชายบัญญพนต์ แสนหลวง</t>
  </si>
  <si>
    <t>เด็กชายติณณภพ ผาตะนนท์</t>
  </si>
  <si>
    <t>เด็กหญิงลินดา วรจันทร์</t>
  </si>
  <si>
    <t xml:space="preserve">เด็กหญิงกัญญรัตน์ หกขุนทด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</si>
</sst>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4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8" fillId="0" borderId="4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0" fillId="7" borderId="0" xfId="0" applyFont="1" applyFill="1" applyAlignment="1">
      <alignment horizontal="center" vertical="center"/>
    </xf>
    <xf numFmtId="0" fontId="3" fillId="11" borderId="0" xfId="0" applyFont="1" applyFill="1"/>
    <xf numFmtId="0" fontId="10" fillId="10" borderId="0" xfId="0" applyFont="1" applyFill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/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11" borderId="0" xfId="0" applyFont="1" applyFill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29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0" fillId="7" borderId="18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left"/>
    </xf>
    <xf numFmtId="0" fontId="10" fillId="11" borderId="16" xfId="0" applyFont="1" applyFill="1" applyBorder="1" applyAlignment="1">
      <alignment horizontal="left"/>
    </xf>
    <xf numFmtId="0" fontId="10" fillId="11" borderId="18" xfId="0" applyFont="1" applyFill="1" applyBorder="1" applyAlignment="1">
      <alignment horizontal="left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0" fontId="10" fillId="7" borderId="16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  <xf numFmtId="0" fontId="10" fillId="10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7" workbookViewId="0">
      <selection activeCell="L51" sqref="L51"/>
    </sheetView>
  </sheetViews>
  <sheetFormatPr defaultColWidth="9" defaultRowHeight="18"/>
  <cols>
    <col min="1" max="7" width="9" style="13"/>
    <col min="8" max="8" width="14.33203125" style="13" customWidth="1"/>
    <col min="9" max="9" width="12.33203125" style="13" customWidth="1"/>
    <col min="10" max="10" width="11.6640625" style="13" customWidth="1"/>
    <col min="11" max="12" width="28.33203125" style="13" customWidth="1"/>
    <col min="13" max="13" width="9" style="13"/>
    <col min="14" max="14" width="17.33203125" style="9" customWidth="1"/>
    <col min="15" max="15" width="23.109375" style="9" customWidth="1"/>
    <col min="16" max="16" width="19.33203125" style="9" customWidth="1"/>
    <col min="17" max="17" width="13" style="9" customWidth="1"/>
    <col min="18" max="16384" width="9" style="9"/>
  </cols>
  <sheetData>
    <row r="1" spans="1:18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</row>
    <row r="2" spans="1:18">
      <c r="A2" s="10" t="s">
        <v>20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</v>
      </c>
      <c r="G2" s="10" t="s">
        <v>6</v>
      </c>
      <c r="H2" s="10" t="s">
        <v>50</v>
      </c>
      <c r="I2" s="10">
        <v>3</v>
      </c>
      <c r="J2" s="10" t="s">
        <v>51</v>
      </c>
      <c r="K2" s="10" t="s">
        <v>52</v>
      </c>
      <c r="L2" s="11" t="s">
        <v>53</v>
      </c>
      <c r="M2" s="12">
        <v>1</v>
      </c>
      <c r="N2" s="10">
        <v>1</v>
      </c>
      <c r="O2" s="10" t="s">
        <v>54</v>
      </c>
      <c r="P2" s="10" t="s">
        <v>55</v>
      </c>
      <c r="Q2" s="10" t="s">
        <v>56</v>
      </c>
      <c r="R2" s="10">
        <v>0</v>
      </c>
    </row>
    <row r="3" spans="1:18">
      <c r="A3" s="10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25</v>
      </c>
      <c r="G3" s="10" t="s">
        <v>62</v>
      </c>
      <c r="H3" s="10" t="s">
        <v>63</v>
      </c>
      <c r="I3" s="10">
        <v>2</v>
      </c>
      <c r="J3" s="10" t="s">
        <v>64</v>
      </c>
      <c r="K3" s="10" t="s">
        <v>65</v>
      </c>
      <c r="L3" s="11" t="s">
        <v>66</v>
      </c>
      <c r="M3" s="12">
        <v>2</v>
      </c>
      <c r="N3" s="10">
        <f>N2+1</f>
        <v>2</v>
      </c>
      <c r="O3" s="10" t="s">
        <v>67</v>
      </c>
      <c r="P3" s="10" t="s">
        <v>68</v>
      </c>
      <c r="Q3" s="10" t="s">
        <v>69</v>
      </c>
      <c r="R3" s="10">
        <f>R2+1</f>
        <v>1</v>
      </c>
    </row>
    <row r="4" spans="1:18">
      <c r="A4" s="10" t="s">
        <v>24</v>
      </c>
      <c r="B4" s="10" t="s">
        <v>46</v>
      </c>
      <c r="D4" s="10" t="s">
        <v>70</v>
      </c>
      <c r="E4" s="10" t="s">
        <v>71</v>
      </c>
      <c r="F4" s="10" t="s">
        <v>26</v>
      </c>
      <c r="G4" s="10" t="s">
        <v>72</v>
      </c>
      <c r="H4" s="10" t="s">
        <v>73</v>
      </c>
      <c r="I4" s="10">
        <v>1</v>
      </c>
      <c r="J4" s="10" t="s">
        <v>55</v>
      </c>
      <c r="K4" s="10" t="s">
        <v>74</v>
      </c>
      <c r="L4" s="11" t="s">
        <v>75</v>
      </c>
      <c r="N4" s="10">
        <f t="shared" ref="N4:N68" si="0">N3+1</f>
        <v>3</v>
      </c>
      <c r="O4" s="10" t="s">
        <v>76</v>
      </c>
      <c r="Q4" s="10" t="s">
        <v>77</v>
      </c>
      <c r="R4" s="10">
        <f t="shared" ref="R4:R68" si="1">R3+1</f>
        <v>2</v>
      </c>
    </row>
    <row r="5" spans="1:18">
      <c r="A5" s="10" t="s">
        <v>78</v>
      </c>
      <c r="B5" s="10" t="s">
        <v>58</v>
      </c>
      <c r="D5" s="10" t="s">
        <v>79</v>
      </c>
      <c r="E5" s="10" t="s">
        <v>80</v>
      </c>
      <c r="F5" s="10" t="s">
        <v>27</v>
      </c>
      <c r="G5" s="10" t="s">
        <v>81</v>
      </c>
      <c r="H5" s="10" t="s">
        <v>82</v>
      </c>
      <c r="I5" s="10">
        <v>0</v>
      </c>
      <c r="J5" s="10" t="s">
        <v>68</v>
      </c>
      <c r="K5" s="10" t="s">
        <v>83</v>
      </c>
      <c r="L5" s="11" t="s">
        <v>84</v>
      </c>
      <c r="N5" s="10">
        <f t="shared" si="0"/>
        <v>4</v>
      </c>
      <c r="O5" s="10" t="s">
        <v>85</v>
      </c>
      <c r="Q5" s="10" t="s">
        <v>86</v>
      </c>
      <c r="R5" s="10">
        <f t="shared" si="1"/>
        <v>3</v>
      </c>
    </row>
    <row r="6" spans="1:18">
      <c r="A6" s="10" t="s">
        <v>87</v>
      </c>
      <c r="B6" s="10" t="s">
        <v>58</v>
      </c>
      <c r="D6" s="10" t="s">
        <v>88</v>
      </c>
      <c r="E6" s="10" t="s">
        <v>89</v>
      </c>
      <c r="K6" s="10" t="s">
        <v>90</v>
      </c>
      <c r="L6" s="11" t="s">
        <v>91</v>
      </c>
      <c r="N6" s="10">
        <f t="shared" si="0"/>
        <v>5</v>
      </c>
      <c r="R6" s="10">
        <f t="shared" si="1"/>
        <v>4</v>
      </c>
    </row>
    <row r="7" spans="1:18">
      <c r="A7" s="10" t="s">
        <v>92</v>
      </c>
      <c r="B7" s="10" t="s">
        <v>46</v>
      </c>
      <c r="D7" s="10" t="s">
        <v>93</v>
      </c>
      <c r="E7" s="10" t="s">
        <v>94</v>
      </c>
      <c r="K7" s="10" t="s">
        <v>95</v>
      </c>
      <c r="L7" s="11" t="s">
        <v>96</v>
      </c>
      <c r="N7" s="10">
        <f t="shared" si="0"/>
        <v>6</v>
      </c>
      <c r="R7" s="10">
        <f t="shared" si="1"/>
        <v>5</v>
      </c>
    </row>
    <row r="8" spans="1:18">
      <c r="D8" s="10" t="s">
        <v>97</v>
      </c>
      <c r="E8" s="10" t="s">
        <v>98</v>
      </c>
      <c r="K8" s="10" t="s">
        <v>99</v>
      </c>
      <c r="L8" s="11" t="s">
        <v>100</v>
      </c>
      <c r="N8" s="10">
        <f t="shared" si="0"/>
        <v>7</v>
      </c>
      <c r="R8" s="10">
        <f t="shared" si="1"/>
        <v>6</v>
      </c>
    </row>
    <row r="9" spans="1:18">
      <c r="K9" s="10" t="s">
        <v>101</v>
      </c>
      <c r="L9" s="11" t="s">
        <v>102</v>
      </c>
      <c r="N9" s="10">
        <f t="shared" si="0"/>
        <v>8</v>
      </c>
      <c r="R9" s="10">
        <f t="shared" si="1"/>
        <v>7</v>
      </c>
    </row>
    <row r="10" spans="1:18">
      <c r="K10" s="10" t="s">
        <v>103</v>
      </c>
      <c r="L10" s="11" t="s">
        <v>104</v>
      </c>
      <c r="N10" s="10">
        <f t="shared" si="0"/>
        <v>9</v>
      </c>
      <c r="R10" s="10">
        <f t="shared" si="1"/>
        <v>8</v>
      </c>
    </row>
    <row r="11" spans="1:18">
      <c r="K11" s="10" t="s">
        <v>105</v>
      </c>
      <c r="L11" s="11" t="s">
        <v>106</v>
      </c>
      <c r="N11" s="10">
        <f t="shared" si="0"/>
        <v>10</v>
      </c>
      <c r="R11" s="10">
        <f t="shared" si="1"/>
        <v>9</v>
      </c>
    </row>
    <row r="12" spans="1:18">
      <c r="K12" s="10" t="s">
        <v>107</v>
      </c>
      <c r="L12" s="11" t="s">
        <v>108</v>
      </c>
      <c r="N12" s="10">
        <f t="shared" si="0"/>
        <v>11</v>
      </c>
      <c r="R12" s="10">
        <f t="shared" si="1"/>
        <v>10</v>
      </c>
    </row>
    <row r="13" spans="1:18">
      <c r="K13" s="10" t="s">
        <v>109</v>
      </c>
      <c r="L13" s="11" t="s">
        <v>110</v>
      </c>
      <c r="N13" s="10">
        <f t="shared" si="0"/>
        <v>12</v>
      </c>
      <c r="R13" s="10">
        <f t="shared" si="1"/>
        <v>11</v>
      </c>
    </row>
    <row r="14" spans="1:18">
      <c r="K14" s="10" t="s">
        <v>111</v>
      </c>
      <c r="L14" s="11" t="s">
        <v>112</v>
      </c>
      <c r="N14" s="10">
        <f t="shared" si="0"/>
        <v>13</v>
      </c>
      <c r="R14" s="10">
        <f t="shared" si="1"/>
        <v>12</v>
      </c>
    </row>
    <row r="15" spans="1:18">
      <c r="K15" s="10" t="s">
        <v>113</v>
      </c>
      <c r="L15" s="11" t="s">
        <v>114</v>
      </c>
      <c r="N15" s="10">
        <f t="shared" si="0"/>
        <v>14</v>
      </c>
      <c r="R15" s="10">
        <f t="shared" si="1"/>
        <v>13</v>
      </c>
    </row>
    <row r="16" spans="1:18">
      <c r="K16" s="10" t="s">
        <v>115</v>
      </c>
      <c r="L16" s="11" t="s">
        <v>116</v>
      </c>
      <c r="N16" s="10">
        <f t="shared" si="0"/>
        <v>15</v>
      </c>
      <c r="R16" s="10">
        <f t="shared" si="1"/>
        <v>14</v>
      </c>
    </row>
    <row r="17" spans="11:18">
      <c r="K17" s="10" t="s">
        <v>117</v>
      </c>
      <c r="L17" s="11" t="s">
        <v>118</v>
      </c>
      <c r="N17" s="10">
        <f t="shared" si="0"/>
        <v>16</v>
      </c>
      <c r="R17" s="10">
        <f t="shared" si="1"/>
        <v>15</v>
      </c>
    </row>
    <row r="18" spans="11:18">
      <c r="K18" s="10" t="s">
        <v>119</v>
      </c>
      <c r="L18" s="11" t="s">
        <v>120</v>
      </c>
      <c r="N18" s="10">
        <f t="shared" si="0"/>
        <v>17</v>
      </c>
      <c r="R18" s="10">
        <f t="shared" si="1"/>
        <v>16</v>
      </c>
    </row>
    <row r="19" spans="11:18">
      <c r="K19" s="10" t="s">
        <v>121</v>
      </c>
      <c r="L19" s="14" t="s">
        <v>122</v>
      </c>
      <c r="N19" s="10">
        <f t="shared" si="0"/>
        <v>18</v>
      </c>
      <c r="R19" s="10">
        <f t="shared" si="1"/>
        <v>17</v>
      </c>
    </row>
    <row r="20" spans="11:18">
      <c r="K20" s="10" t="s">
        <v>123</v>
      </c>
      <c r="L20" s="11" t="s">
        <v>124</v>
      </c>
      <c r="N20" s="10">
        <f t="shared" si="0"/>
        <v>19</v>
      </c>
      <c r="R20" s="10">
        <f t="shared" si="1"/>
        <v>18</v>
      </c>
    </row>
    <row r="21" spans="11:18">
      <c r="K21" s="10" t="s">
        <v>125</v>
      </c>
      <c r="L21" s="11" t="s">
        <v>126</v>
      </c>
      <c r="N21" s="10">
        <f t="shared" si="0"/>
        <v>20</v>
      </c>
      <c r="R21" s="10">
        <f t="shared" si="1"/>
        <v>19</v>
      </c>
    </row>
    <row r="22" spans="11:18">
      <c r="K22" s="10" t="s">
        <v>127</v>
      </c>
      <c r="L22" s="11" t="s">
        <v>128</v>
      </c>
      <c r="N22" s="10">
        <f t="shared" si="0"/>
        <v>21</v>
      </c>
      <c r="R22" s="10">
        <f t="shared" si="1"/>
        <v>20</v>
      </c>
    </row>
    <row r="23" spans="11:18">
      <c r="K23" s="10" t="s">
        <v>129</v>
      </c>
      <c r="L23" s="11" t="s">
        <v>130</v>
      </c>
      <c r="N23" s="10">
        <f t="shared" si="0"/>
        <v>22</v>
      </c>
      <c r="R23" s="10">
        <f t="shared" si="1"/>
        <v>21</v>
      </c>
    </row>
    <row r="24" spans="11:18">
      <c r="K24" s="10" t="s">
        <v>131</v>
      </c>
      <c r="L24" s="14" t="s">
        <v>132</v>
      </c>
      <c r="N24" s="10">
        <f t="shared" si="0"/>
        <v>23</v>
      </c>
      <c r="R24" s="10">
        <f t="shared" si="1"/>
        <v>22</v>
      </c>
    </row>
    <row r="25" spans="11:18">
      <c r="K25" s="10" t="s">
        <v>133</v>
      </c>
      <c r="L25" s="14" t="s">
        <v>134</v>
      </c>
      <c r="N25" s="10">
        <f t="shared" si="0"/>
        <v>24</v>
      </c>
      <c r="R25" s="10">
        <f t="shared" si="1"/>
        <v>23</v>
      </c>
    </row>
    <row r="26" spans="11:18">
      <c r="K26" s="10" t="s">
        <v>135</v>
      </c>
      <c r="L26" s="11" t="s">
        <v>136</v>
      </c>
      <c r="N26" s="10">
        <f t="shared" si="0"/>
        <v>25</v>
      </c>
      <c r="R26" s="10">
        <f t="shared" si="1"/>
        <v>24</v>
      </c>
    </row>
    <row r="27" spans="11:18">
      <c r="K27" s="10" t="s">
        <v>137</v>
      </c>
      <c r="L27" s="11" t="s">
        <v>138</v>
      </c>
      <c r="N27" s="10">
        <f t="shared" si="0"/>
        <v>26</v>
      </c>
      <c r="R27" s="10">
        <f t="shared" si="1"/>
        <v>25</v>
      </c>
    </row>
    <row r="28" spans="11:18">
      <c r="K28" s="10" t="s">
        <v>139</v>
      </c>
      <c r="L28" s="11" t="s">
        <v>140</v>
      </c>
      <c r="N28" s="10">
        <f t="shared" si="0"/>
        <v>27</v>
      </c>
      <c r="R28" s="10">
        <f t="shared" si="1"/>
        <v>26</v>
      </c>
    </row>
    <row r="29" spans="11:18">
      <c r="K29" s="10" t="s">
        <v>141</v>
      </c>
      <c r="L29" s="11" t="s">
        <v>142</v>
      </c>
      <c r="N29" s="10">
        <f t="shared" si="0"/>
        <v>28</v>
      </c>
      <c r="R29" s="10">
        <f t="shared" si="1"/>
        <v>27</v>
      </c>
    </row>
    <row r="30" spans="11:18">
      <c r="K30" s="10" t="s">
        <v>121</v>
      </c>
      <c r="L30" s="11" t="s">
        <v>143</v>
      </c>
      <c r="N30" s="10">
        <f t="shared" si="0"/>
        <v>29</v>
      </c>
      <c r="R30" s="10">
        <f t="shared" si="1"/>
        <v>28</v>
      </c>
    </row>
    <row r="31" spans="11:18">
      <c r="K31" s="10" t="s">
        <v>144</v>
      </c>
      <c r="L31" s="11" t="s">
        <v>145</v>
      </c>
      <c r="N31" s="10">
        <f t="shared" si="0"/>
        <v>30</v>
      </c>
      <c r="R31" s="10">
        <f t="shared" si="1"/>
        <v>29</v>
      </c>
    </row>
    <row r="32" spans="11:18">
      <c r="K32" s="10" t="s">
        <v>146</v>
      </c>
      <c r="L32" s="11" t="s">
        <v>147</v>
      </c>
      <c r="N32" s="10">
        <f t="shared" si="0"/>
        <v>31</v>
      </c>
      <c r="R32" s="10">
        <f t="shared" si="1"/>
        <v>30</v>
      </c>
    </row>
    <row r="33" spans="11:18">
      <c r="K33" s="10" t="s">
        <v>148</v>
      </c>
      <c r="L33" s="11" t="s">
        <v>149</v>
      </c>
      <c r="N33" s="10">
        <f t="shared" si="0"/>
        <v>32</v>
      </c>
      <c r="R33" s="10">
        <f t="shared" si="1"/>
        <v>31</v>
      </c>
    </row>
    <row r="34" spans="11:18">
      <c r="K34" s="10" t="s">
        <v>150</v>
      </c>
      <c r="L34" s="11" t="s">
        <v>151</v>
      </c>
      <c r="N34" s="10">
        <f t="shared" si="0"/>
        <v>33</v>
      </c>
      <c r="R34" s="10">
        <f t="shared" si="1"/>
        <v>32</v>
      </c>
    </row>
    <row r="35" spans="11:18">
      <c r="K35" s="10" t="s">
        <v>152</v>
      </c>
      <c r="L35" s="11" t="s">
        <v>153</v>
      </c>
      <c r="N35" s="10">
        <f t="shared" si="0"/>
        <v>34</v>
      </c>
      <c r="R35" s="10">
        <f t="shared" si="1"/>
        <v>33</v>
      </c>
    </row>
    <row r="36" spans="11:18">
      <c r="K36" s="10" t="s">
        <v>154</v>
      </c>
      <c r="L36" s="11" t="s">
        <v>155</v>
      </c>
      <c r="N36" s="10">
        <f t="shared" si="0"/>
        <v>35</v>
      </c>
      <c r="R36" s="10">
        <f t="shared" si="1"/>
        <v>34</v>
      </c>
    </row>
    <row r="37" spans="11:18">
      <c r="K37" s="10" t="s">
        <v>156</v>
      </c>
      <c r="L37" s="11" t="s">
        <v>157</v>
      </c>
      <c r="N37" s="10">
        <f t="shared" si="0"/>
        <v>36</v>
      </c>
      <c r="R37" s="10">
        <f t="shared" si="1"/>
        <v>35</v>
      </c>
    </row>
    <row r="38" spans="11:18">
      <c r="K38" s="29" t="s">
        <v>166</v>
      </c>
      <c r="L38" s="30" t="s">
        <v>460</v>
      </c>
      <c r="N38" s="10">
        <f t="shared" si="0"/>
        <v>37</v>
      </c>
      <c r="R38" s="10">
        <f t="shared" si="1"/>
        <v>36</v>
      </c>
    </row>
    <row r="39" spans="11:18">
      <c r="K39" s="29" t="s">
        <v>167</v>
      </c>
      <c r="L39" s="30" t="s">
        <v>177</v>
      </c>
      <c r="N39" s="10">
        <f t="shared" si="0"/>
        <v>38</v>
      </c>
      <c r="R39" s="10">
        <f t="shared" si="1"/>
        <v>37</v>
      </c>
    </row>
    <row r="40" spans="11:18">
      <c r="K40" s="29" t="s">
        <v>168</v>
      </c>
      <c r="L40" s="31" t="s">
        <v>461</v>
      </c>
      <c r="N40" s="10">
        <f t="shared" si="0"/>
        <v>39</v>
      </c>
      <c r="R40" s="10">
        <f t="shared" si="1"/>
        <v>38</v>
      </c>
    </row>
    <row r="41" spans="11:18">
      <c r="K41" s="29" t="s">
        <v>169</v>
      </c>
      <c r="L41" s="32" t="s">
        <v>175</v>
      </c>
      <c r="N41" s="10">
        <f t="shared" si="0"/>
        <v>40</v>
      </c>
      <c r="R41" s="10">
        <f t="shared" si="1"/>
        <v>39</v>
      </c>
    </row>
    <row r="42" spans="11:18">
      <c r="K42" s="29" t="s">
        <v>170</v>
      </c>
      <c r="L42" s="33" t="s">
        <v>456</v>
      </c>
      <c r="N42" s="10">
        <f t="shared" si="0"/>
        <v>41</v>
      </c>
      <c r="R42" s="10">
        <f t="shared" si="1"/>
        <v>40</v>
      </c>
    </row>
    <row r="43" spans="11:18">
      <c r="K43" s="29" t="s">
        <v>171</v>
      </c>
      <c r="L43" s="33" t="s">
        <v>176</v>
      </c>
      <c r="N43" s="10">
        <f t="shared" si="0"/>
        <v>42</v>
      </c>
      <c r="R43" s="10">
        <f t="shared" si="1"/>
        <v>41</v>
      </c>
    </row>
    <row r="44" spans="11:18">
      <c r="K44" s="29" t="s">
        <v>172</v>
      </c>
      <c r="L44" s="33" t="s">
        <v>462</v>
      </c>
      <c r="N44" s="10">
        <f t="shared" si="0"/>
        <v>43</v>
      </c>
      <c r="R44" s="10">
        <f t="shared" si="1"/>
        <v>42</v>
      </c>
    </row>
    <row r="45" spans="11:18">
      <c r="K45" s="29" t="s">
        <v>173</v>
      </c>
      <c r="L45" s="33" t="s">
        <v>463</v>
      </c>
      <c r="N45" s="10">
        <f t="shared" si="0"/>
        <v>44</v>
      </c>
      <c r="R45" s="10">
        <f t="shared" si="1"/>
        <v>43</v>
      </c>
    </row>
    <row r="46" spans="11:18">
      <c r="K46" s="29" t="s">
        <v>174</v>
      </c>
      <c r="L46" s="33" t="s">
        <v>464</v>
      </c>
      <c r="N46" s="10">
        <f t="shared" si="0"/>
        <v>45</v>
      </c>
      <c r="R46" s="10">
        <f t="shared" si="1"/>
        <v>44</v>
      </c>
    </row>
    <row r="47" spans="11:18">
      <c r="K47" s="43" t="s">
        <v>212</v>
      </c>
      <c r="L47" s="33" t="s">
        <v>465</v>
      </c>
      <c r="N47" s="10">
        <f t="shared" si="0"/>
        <v>46</v>
      </c>
      <c r="R47" s="10">
        <f t="shared" si="1"/>
        <v>45</v>
      </c>
    </row>
    <row r="48" spans="11:18">
      <c r="K48" s="43" t="s">
        <v>203</v>
      </c>
      <c r="L48" s="33" t="s">
        <v>466</v>
      </c>
      <c r="N48" s="10">
        <f t="shared" si="0"/>
        <v>47</v>
      </c>
      <c r="R48" s="10">
        <f t="shared" si="1"/>
        <v>46</v>
      </c>
    </row>
    <row r="49" spans="9:18">
      <c r="K49" s="43" t="s">
        <v>204</v>
      </c>
      <c r="L49" s="34" t="s">
        <v>467</v>
      </c>
      <c r="N49" s="10">
        <f t="shared" si="0"/>
        <v>48</v>
      </c>
      <c r="R49" s="10">
        <f t="shared" si="1"/>
        <v>47</v>
      </c>
    </row>
    <row r="50" spans="9:18">
      <c r="K50" s="43" t="s">
        <v>205</v>
      </c>
      <c r="L50" s="34" t="s">
        <v>470</v>
      </c>
      <c r="N50" s="10">
        <f t="shared" si="0"/>
        <v>49</v>
      </c>
      <c r="R50" s="10">
        <f t="shared" si="1"/>
        <v>48</v>
      </c>
    </row>
    <row r="51" spans="9:18">
      <c r="K51" s="43"/>
      <c r="L51" s="34" t="s">
        <v>468</v>
      </c>
      <c r="N51" s="10"/>
      <c r="R51" s="10"/>
    </row>
    <row r="52" spans="9:18">
      <c r="K52" s="43" t="s">
        <v>206</v>
      </c>
      <c r="L52" s="34" t="s">
        <v>458</v>
      </c>
      <c r="N52" s="10">
        <f>N50+1</f>
        <v>50</v>
      </c>
      <c r="R52" s="10">
        <f>R50+1</f>
        <v>49</v>
      </c>
    </row>
    <row r="53" spans="9:18">
      <c r="K53" s="43" t="s">
        <v>207</v>
      </c>
      <c r="L53" s="36" t="s">
        <v>161</v>
      </c>
      <c r="N53" s="10">
        <f t="shared" si="0"/>
        <v>51</v>
      </c>
      <c r="R53" s="10">
        <f t="shared" si="1"/>
        <v>50</v>
      </c>
    </row>
    <row r="54" spans="9:18">
      <c r="K54" s="43" t="s">
        <v>208</v>
      </c>
      <c r="L54" s="37" t="s">
        <v>162</v>
      </c>
      <c r="N54" s="10">
        <f t="shared" si="0"/>
        <v>52</v>
      </c>
      <c r="R54" s="10">
        <f t="shared" si="1"/>
        <v>51</v>
      </c>
    </row>
    <row r="55" spans="9:18">
      <c r="K55" s="43" t="s">
        <v>210</v>
      </c>
      <c r="L55" s="37" t="s">
        <v>178</v>
      </c>
      <c r="N55" s="10">
        <f t="shared" si="0"/>
        <v>53</v>
      </c>
      <c r="R55" s="10">
        <f t="shared" si="1"/>
        <v>52</v>
      </c>
    </row>
    <row r="56" spans="9:18">
      <c r="K56" s="43" t="s">
        <v>209</v>
      </c>
      <c r="L56" s="37" t="s">
        <v>179</v>
      </c>
      <c r="N56" s="10">
        <f t="shared" si="0"/>
        <v>54</v>
      </c>
      <c r="R56" s="10">
        <f t="shared" si="1"/>
        <v>53</v>
      </c>
    </row>
    <row r="57" spans="9:18">
      <c r="K57" s="42">
        <v>1</v>
      </c>
      <c r="L57" s="35" t="s">
        <v>180</v>
      </c>
      <c r="N57" s="10">
        <f t="shared" si="0"/>
        <v>55</v>
      </c>
      <c r="R57" s="10">
        <f t="shared" si="1"/>
        <v>54</v>
      </c>
    </row>
    <row r="58" spans="9:18">
      <c r="K58" s="42" t="s">
        <v>213</v>
      </c>
      <c r="L58" s="30" t="s">
        <v>181</v>
      </c>
      <c r="N58" s="10">
        <f t="shared" si="0"/>
        <v>56</v>
      </c>
      <c r="R58" s="10">
        <f t="shared" si="1"/>
        <v>55</v>
      </c>
    </row>
    <row r="59" spans="9:18" ht="18.600000000000001" thickBot="1">
      <c r="K59" s="42" t="s">
        <v>211</v>
      </c>
      <c r="L59" s="30" t="s">
        <v>158</v>
      </c>
      <c r="N59" s="10">
        <f t="shared" si="0"/>
        <v>57</v>
      </c>
      <c r="R59" s="10">
        <f t="shared" si="1"/>
        <v>56</v>
      </c>
    </row>
    <row r="60" spans="9:18" ht="21">
      <c r="I60" s="52" t="s">
        <v>161</v>
      </c>
      <c r="J60" s="46" t="s">
        <v>224</v>
      </c>
      <c r="K60" s="47" t="s">
        <v>233</v>
      </c>
      <c r="L60" s="44" t="s">
        <v>182</v>
      </c>
      <c r="N60" s="10">
        <f t="shared" si="0"/>
        <v>58</v>
      </c>
      <c r="R60" s="10">
        <f t="shared" si="1"/>
        <v>57</v>
      </c>
    </row>
    <row r="61" spans="9:18" ht="21">
      <c r="I61" s="53" t="s">
        <v>161</v>
      </c>
      <c r="J61" s="48" t="s">
        <v>225</v>
      </c>
      <c r="K61" s="49" t="s">
        <v>234</v>
      </c>
      <c r="L61" s="44" t="s">
        <v>183</v>
      </c>
      <c r="N61" s="10">
        <f t="shared" si="0"/>
        <v>59</v>
      </c>
      <c r="R61" s="10">
        <f t="shared" si="1"/>
        <v>58</v>
      </c>
    </row>
    <row r="62" spans="9:18" ht="21">
      <c r="I62" s="53" t="s">
        <v>161</v>
      </c>
      <c r="J62" s="48" t="s">
        <v>226</v>
      </c>
      <c r="K62" s="49" t="s">
        <v>235</v>
      </c>
      <c r="L62" s="45" t="s">
        <v>184</v>
      </c>
      <c r="N62" s="10">
        <f t="shared" si="0"/>
        <v>60</v>
      </c>
      <c r="R62" s="10">
        <f t="shared" si="1"/>
        <v>59</v>
      </c>
    </row>
    <row r="63" spans="9:18" ht="21">
      <c r="I63" s="53" t="s">
        <v>161</v>
      </c>
      <c r="J63" s="48" t="s">
        <v>228</v>
      </c>
      <c r="K63" s="49" t="s">
        <v>236</v>
      </c>
      <c r="L63" s="45" t="s">
        <v>185</v>
      </c>
      <c r="N63" s="10">
        <f t="shared" si="0"/>
        <v>61</v>
      </c>
      <c r="R63" s="10">
        <f t="shared" si="1"/>
        <v>60</v>
      </c>
    </row>
    <row r="64" spans="9:18" ht="21">
      <c r="I64" s="53" t="s">
        <v>161</v>
      </c>
      <c r="J64" s="48" t="s">
        <v>229</v>
      </c>
      <c r="K64" s="49" t="s">
        <v>237</v>
      </c>
      <c r="L64" s="45" t="s">
        <v>186</v>
      </c>
      <c r="N64" s="10">
        <f t="shared" si="0"/>
        <v>62</v>
      </c>
      <c r="R64" s="10">
        <f t="shared" si="1"/>
        <v>61</v>
      </c>
    </row>
    <row r="65" spans="9:18" ht="21">
      <c r="I65" s="53" t="s">
        <v>161</v>
      </c>
      <c r="J65" s="48" t="s">
        <v>230</v>
      </c>
      <c r="K65" s="49" t="s">
        <v>238</v>
      </c>
      <c r="L65" s="45" t="s">
        <v>187</v>
      </c>
      <c r="N65" s="10">
        <f t="shared" si="0"/>
        <v>63</v>
      </c>
      <c r="R65" s="10">
        <f t="shared" si="1"/>
        <v>62</v>
      </c>
    </row>
    <row r="66" spans="9:18" ht="21">
      <c r="I66" s="53" t="s">
        <v>161</v>
      </c>
      <c r="J66" s="48" t="s">
        <v>232</v>
      </c>
      <c r="K66" s="49" t="s">
        <v>239</v>
      </c>
      <c r="L66" s="45" t="s">
        <v>188</v>
      </c>
      <c r="N66" s="10">
        <f t="shared" si="0"/>
        <v>64</v>
      </c>
      <c r="R66" s="10">
        <f t="shared" si="1"/>
        <v>63</v>
      </c>
    </row>
    <row r="67" spans="9:18" ht="21">
      <c r="I67" s="53" t="s">
        <v>161</v>
      </c>
      <c r="J67" s="48" t="s">
        <v>231</v>
      </c>
      <c r="K67" s="49" t="s">
        <v>240</v>
      </c>
      <c r="L67" s="45" t="s">
        <v>189</v>
      </c>
      <c r="N67" s="10">
        <f t="shared" si="0"/>
        <v>65</v>
      </c>
      <c r="R67" s="10">
        <f t="shared" si="1"/>
        <v>64</v>
      </c>
    </row>
    <row r="68" spans="9:18" ht="21">
      <c r="I68" s="53" t="s">
        <v>161</v>
      </c>
      <c r="J68" s="48" t="s">
        <v>227</v>
      </c>
      <c r="K68" s="49" t="s">
        <v>241</v>
      </c>
      <c r="L68" s="45" t="s">
        <v>190</v>
      </c>
      <c r="N68" s="10">
        <f t="shared" si="0"/>
        <v>66</v>
      </c>
      <c r="R68" s="10">
        <f t="shared" si="1"/>
        <v>65</v>
      </c>
    </row>
    <row r="69" spans="9:18" ht="21">
      <c r="I69" s="53" t="s">
        <v>161</v>
      </c>
      <c r="J69" s="48" t="s">
        <v>245</v>
      </c>
      <c r="K69" s="49" t="s">
        <v>242</v>
      </c>
      <c r="L69" s="45" t="s">
        <v>191</v>
      </c>
      <c r="N69" s="10">
        <f t="shared" ref="N69:N102" si="2">N68+1</f>
        <v>67</v>
      </c>
      <c r="R69" s="10">
        <f t="shared" ref="R69:R102" si="3">R68+1</f>
        <v>66</v>
      </c>
    </row>
    <row r="70" spans="9:18" ht="21">
      <c r="I70" s="53" t="s">
        <v>161</v>
      </c>
      <c r="J70" s="48" t="s">
        <v>246</v>
      </c>
      <c r="K70" s="49" t="s">
        <v>243</v>
      </c>
      <c r="L70" s="45" t="s">
        <v>192</v>
      </c>
      <c r="N70" s="10">
        <f t="shared" si="2"/>
        <v>68</v>
      </c>
      <c r="R70" s="10">
        <f t="shared" si="3"/>
        <v>67</v>
      </c>
    </row>
    <row r="71" spans="9:18" ht="21.6" thickBot="1">
      <c r="I71" s="54" t="s">
        <v>161</v>
      </c>
      <c r="J71" s="50" t="s">
        <v>247</v>
      </c>
      <c r="K71" s="51" t="s">
        <v>244</v>
      </c>
      <c r="L71" s="45" t="s">
        <v>193</v>
      </c>
      <c r="N71" s="10">
        <f t="shared" si="2"/>
        <v>69</v>
      </c>
      <c r="R71" s="10">
        <f t="shared" si="3"/>
        <v>68</v>
      </c>
    </row>
    <row r="72" spans="9:18" ht="21">
      <c r="I72" s="52" t="s">
        <v>162</v>
      </c>
      <c r="J72" s="46" t="s">
        <v>214</v>
      </c>
      <c r="K72" s="47" t="s">
        <v>248</v>
      </c>
      <c r="N72" s="10">
        <f t="shared" si="2"/>
        <v>70</v>
      </c>
      <c r="R72" s="10">
        <f t="shared" si="3"/>
        <v>69</v>
      </c>
    </row>
    <row r="73" spans="9:18" ht="21">
      <c r="I73" s="53" t="s">
        <v>162</v>
      </c>
      <c r="J73" s="48" t="s">
        <v>215</v>
      </c>
      <c r="K73" s="49" t="s">
        <v>249</v>
      </c>
      <c r="N73" s="10">
        <f t="shared" si="2"/>
        <v>71</v>
      </c>
      <c r="R73" s="10">
        <f t="shared" si="3"/>
        <v>70</v>
      </c>
    </row>
    <row r="74" spans="9:18" ht="21">
      <c r="I74" s="53" t="s">
        <v>162</v>
      </c>
      <c r="J74" s="48" t="s">
        <v>216</v>
      </c>
      <c r="K74" s="49" t="s">
        <v>250</v>
      </c>
      <c r="N74" s="10">
        <f t="shared" si="2"/>
        <v>72</v>
      </c>
      <c r="R74" s="10">
        <f t="shared" si="3"/>
        <v>71</v>
      </c>
    </row>
    <row r="75" spans="9:18" ht="21">
      <c r="I75" s="53" t="s">
        <v>162</v>
      </c>
      <c r="J75" s="48" t="s">
        <v>218</v>
      </c>
      <c r="K75" s="49" t="s">
        <v>251</v>
      </c>
      <c r="N75" s="10">
        <f t="shared" si="2"/>
        <v>73</v>
      </c>
      <c r="R75" s="10">
        <f t="shared" si="3"/>
        <v>72</v>
      </c>
    </row>
    <row r="76" spans="9:18" ht="21">
      <c r="I76" s="53" t="s">
        <v>162</v>
      </c>
      <c r="J76" s="48" t="s">
        <v>219</v>
      </c>
      <c r="K76" s="49" t="s">
        <v>252</v>
      </c>
      <c r="N76" s="10">
        <f t="shared" si="2"/>
        <v>74</v>
      </c>
      <c r="R76" s="10">
        <f t="shared" si="3"/>
        <v>73</v>
      </c>
    </row>
    <row r="77" spans="9:18" ht="21">
      <c r="I77" s="53" t="s">
        <v>162</v>
      </c>
      <c r="J77" s="48" t="s">
        <v>221</v>
      </c>
      <c r="K77" s="49" t="s">
        <v>253</v>
      </c>
      <c r="N77" s="10">
        <f t="shared" si="2"/>
        <v>75</v>
      </c>
      <c r="R77" s="10">
        <f t="shared" si="3"/>
        <v>74</v>
      </c>
    </row>
    <row r="78" spans="9:18" ht="21">
      <c r="I78" s="53" t="s">
        <v>162</v>
      </c>
      <c r="J78" s="48" t="s">
        <v>223</v>
      </c>
      <c r="K78" s="49" t="s">
        <v>254</v>
      </c>
      <c r="N78" s="10">
        <f t="shared" si="2"/>
        <v>76</v>
      </c>
      <c r="R78" s="10">
        <f t="shared" si="3"/>
        <v>75</v>
      </c>
    </row>
    <row r="79" spans="9:18" ht="21">
      <c r="I79" s="53" t="s">
        <v>162</v>
      </c>
      <c r="J79" s="48" t="s">
        <v>222</v>
      </c>
      <c r="K79" s="49" t="s">
        <v>255</v>
      </c>
      <c r="N79" s="10">
        <f t="shared" si="2"/>
        <v>77</v>
      </c>
      <c r="R79" s="10">
        <f t="shared" si="3"/>
        <v>76</v>
      </c>
    </row>
    <row r="80" spans="9:18" ht="21">
      <c r="I80" s="53" t="s">
        <v>162</v>
      </c>
      <c r="J80" s="48" t="s">
        <v>217</v>
      </c>
      <c r="K80" s="49" t="s">
        <v>256</v>
      </c>
      <c r="N80" s="10">
        <f t="shared" si="2"/>
        <v>78</v>
      </c>
      <c r="R80" s="10">
        <f t="shared" si="3"/>
        <v>77</v>
      </c>
    </row>
    <row r="81" spans="9:18" ht="21">
      <c r="I81" s="53" t="s">
        <v>162</v>
      </c>
      <c r="J81" s="48" t="s">
        <v>220</v>
      </c>
      <c r="K81" s="49" t="s">
        <v>257</v>
      </c>
      <c r="N81" s="10">
        <f t="shared" si="2"/>
        <v>79</v>
      </c>
      <c r="R81" s="10">
        <f t="shared" si="3"/>
        <v>78</v>
      </c>
    </row>
    <row r="82" spans="9:18" ht="21">
      <c r="I82" s="53" t="s">
        <v>162</v>
      </c>
      <c r="J82" s="48" t="s">
        <v>259</v>
      </c>
      <c r="K82" s="49" t="s">
        <v>258</v>
      </c>
      <c r="N82" s="10">
        <f t="shared" si="2"/>
        <v>80</v>
      </c>
      <c r="R82" s="10">
        <f t="shared" si="3"/>
        <v>79</v>
      </c>
    </row>
    <row r="83" spans="9:18" ht="21.6" thickBot="1">
      <c r="I83" s="54" t="s">
        <v>162</v>
      </c>
      <c r="J83" s="50" t="s">
        <v>260</v>
      </c>
      <c r="K83" s="51" t="s">
        <v>244</v>
      </c>
      <c r="N83" s="10">
        <f t="shared" si="2"/>
        <v>81</v>
      </c>
      <c r="R83" s="10">
        <f t="shared" si="3"/>
        <v>80</v>
      </c>
    </row>
    <row r="84" spans="9:18" ht="21">
      <c r="I84" s="52" t="s">
        <v>178</v>
      </c>
      <c r="J84" s="46" t="s">
        <v>272</v>
      </c>
      <c r="K84" s="47" t="s">
        <v>261</v>
      </c>
      <c r="N84" s="10">
        <f t="shared" si="2"/>
        <v>82</v>
      </c>
      <c r="R84" s="10">
        <f t="shared" si="3"/>
        <v>81</v>
      </c>
    </row>
    <row r="85" spans="9:18" ht="21">
      <c r="I85" s="53" t="s">
        <v>178</v>
      </c>
      <c r="J85" s="48" t="s">
        <v>273</v>
      </c>
      <c r="K85" s="49" t="s">
        <v>262</v>
      </c>
      <c r="N85" s="10">
        <f t="shared" si="2"/>
        <v>83</v>
      </c>
      <c r="R85" s="10">
        <f t="shared" si="3"/>
        <v>82</v>
      </c>
    </row>
    <row r="86" spans="9:18" ht="21">
      <c r="I86" s="53" t="s">
        <v>178</v>
      </c>
      <c r="J86" s="48" t="s">
        <v>274</v>
      </c>
      <c r="K86" s="49" t="s">
        <v>263</v>
      </c>
      <c r="N86" s="10">
        <f t="shared" si="2"/>
        <v>84</v>
      </c>
      <c r="R86" s="10">
        <f t="shared" si="3"/>
        <v>83</v>
      </c>
    </row>
    <row r="87" spans="9:18" ht="21">
      <c r="I87" s="53" t="s">
        <v>178</v>
      </c>
      <c r="J87" s="48" t="s">
        <v>275</v>
      </c>
      <c r="K87" s="49" t="s">
        <v>264</v>
      </c>
      <c r="N87" s="10">
        <f t="shared" si="2"/>
        <v>85</v>
      </c>
      <c r="R87" s="10">
        <f t="shared" si="3"/>
        <v>84</v>
      </c>
    </row>
    <row r="88" spans="9:18" ht="21">
      <c r="I88" s="53" t="s">
        <v>178</v>
      </c>
      <c r="J88" s="48" t="s">
        <v>276</v>
      </c>
      <c r="K88" s="49" t="s">
        <v>265</v>
      </c>
      <c r="N88" s="10">
        <f t="shared" si="2"/>
        <v>86</v>
      </c>
      <c r="R88" s="10">
        <f t="shared" si="3"/>
        <v>85</v>
      </c>
    </row>
    <row r="89" spans="9:18" ht="21">
      <c r="I89" s="53" t="s">
        <v>178</v>
      </c>
      <c r="J89" s="48" t="s">
        <v>277</v>
      </c>
      <c r="K89" s="49" t="s">
        <v>266</v>
      </c>
      <c r="N89" s="10">
        <f t="shared" si="2"/>
        <v>87</v>
      </c>
      <c r="R89" s="10">
        <f t="shared" si="3"/>
        <v>86</v>
      </c>
    </row>
    <row r="90" spans="9:18" ht="21">
      <c r="I90" s="53" t="s">
        <v>178</v>
      </c>
      <c r="J90" s="48" t="s">
        <v>278</v>
      </c>
      <c r="K90" s="49" t="s">
        <v>267</v>
      </c>
      <c r="N90" s="10">
        <f t="shared" si="2"/>
        <v>88</v>
      </c>
      <c r="R90" s="10">
        <f t="shared" si="3"/>
        <v>87</v>
      </c>
    </row>
    <row r="91" spans="9:18" ht="21">
      <c r="I91" s="53" t="s">
        <v>178</v>
      </c>
      <c r="J91" s="48" t="s">
        <v>279</v>
      </c>
      <c r="K91" s="49" t="s">
        <v>268</v>
      </c>
      <c r="N91" s="10">
        <f t="shared" si="2"/>
        <v>89</v>
      </c>
      <c r="R91" s="10">
        <f t="shared" si="3"/>
        <v>88</v>
      </c>
    </row>
    <row r="92" spans="9:18" ht="21">
      <c r="I92" s="53" t="s">
        <v>178</v>
      </c>
      <c r="J92" s="48" t="s">
        <v>280</v>
      </c>
      <c r="K92" s="49" t="s">
        <v>269</v>
      </c>
      <c r="N92" s="10">
        <f t="shared" si="2"/>
        <v>90</v>
      </c>
      <c r="R92" s="10">
        <f t="shared" si="3"/>
        <v>89</v>
      </c>
    </row>
    <row r="93" spans="9:18" ht="21">
      <c r="I93" s="53" t="s">
        <v>178</v>
      </c>
      <c r="J93" s="48" t="s">
        <v>281</v>
      </c>
      <c r="K93" s="49" t="s">
        <v>270</v>
      </c>
      <c r="N93" s="10">
        <f t="shared" si="2"/>
        <v>91</v>
      </c>
      <c r="R93" s="10">
        <f t="shared" si="3"/>
        <v>90</v>
      </c>
    </row>
    <row r="94" spans="9:18" ht="21">
      <c r="I94" s="53" t="s">
        <v>178</v>
      </c>
      <c r="J94" s="48" t="s">
        <v>282</v>
      </c>
      <c r="K94" s="49" t="s">
        <v>271</v>
      </c>
      <c r="N94" s="10">
        <f t="shared" si="2"/>
        <v>92</v>
      </c>
      <c r="R94" s="10">
        <f t="shared" si="3"/>
        <v>91</v>
      </c>
    </row>
    <row r="95" spans="9:18" ht="21.6" thickBot="1">
      <c r="I95" s="54" t="s">
        <v>178</v>
      </c>
      <c r="J95" s="50" t="s">
        <v>283</v>
      </c>
      <c r="K95" s="51" t="s">
        <v>244</v>
      </c>
      <c r="N95" s="10">
        <f t="shared" si="2"/>
        <v>93</v>
      </c>
      <c r="R95" s="10">
        <f t="shared" si="3"/>
        <v>92</v>
      </c>
    </row>
    <row r="96" spans="9:18" ht="21">
      <c r="I96" s="52" t="s">
        <v>179</v>
      </c>
      <c r="J96" s="46" t="s">
        <v>295</v>
      </c>
      <c r="K96" s="47" t="s">
        <v>284</v>
      </c>
      <c r="N96" s="10">
        <f t="shared" si="2"/>
        <v>94</v>
      </c>
      <c r="R96" s="10">
        <f t="shared" si="3"/>
        <v>93</v>
      </c>
    </row>
    <row r="97" spans="9:18" ht="21">
      <c r="I97" s="53" t="s">
        <v>179</v>
      </c>
      <c r="J97" s="48" t="s">
        <v>296</v>
      </c>
      <c r="K97" s="49" t="s">
        <v>285</v>
      </c>
      <c r="N97" s="10">
        <f t="shared" si="2"/>
        <v>95</v>
      </c>
      <c r="R97" s="10">
        <f t="shared" si="3"/>
        <v>94</v>
      </c>
    </row>
    <row r="98" spans="9:18" ht="21">
      <c r="I98" s="53" t="s">
        <v>179</v>
      </c>
      <c r="J98" s="48" t="s">
        <v>297</v>
      </c>
      <c r="K98" s="49" t="s">
        <v>286</v>
      </c>
      <c r="N98" s="10">
        <f t="shared" si="2"/>
        <v>96</v>
      </c>
      <c r="R98" s="10">
        <f t="shared" si="3"/>
        <v>95</v>
      </c>
    </row>
    <row r="99" spans="9:18" ht="21">
      <c r="I99" s="53" t="s">
        <v>179</v>
      </c>
      <c r="J99" s="48" t="s">
        <v>298</v>
      </c>
      <c r="K99" s="49" t="s">
        <v>287</v>
      </c>
      <c r="N99" s="10">
        <f t="shared" si="2"/>
        <v>97</v>
      </c>
      <c r="R99" s="10">
        <f t="shared" si="3"/>
        <v>96</v>
      </c>
    </row>
    <row r="100" spans="9:18" ht="21">
      <c r="I100" s="53" t="s">
        <v>179</v>
      </c>
      <c r="J100" s="48" t="s">
        <v>299</v>
      </c>
      <c r="K100" s="49" t="s">
        <v>288</v>
      </c>
      <c r="N100" s="10">
        <f t="shared" si="2"/>
        <v>98</v>
      </c>
      <c r="R100" s="10">
        <f t="shared" si="3"/>
        <v>97</v>
      </c>
    </row>
    <row r="101" spans="9:18" ht="21">
      <c r="I101" s="53" t="s">
        <v>179</v>
      </c>
      <c r="J101" s="48" t="s">
        <v>300</v>
      </c>
      <c r="K101" s="49" t="s">
        <v>289</v>
      </c>
      <c r="N101" s="10">
        <f t="shared" si="2"/>
        <v>99</v>
      </c>
      <c r="R101" s="10">
        <f t="shared" si="3"/>
        <v>98</v>
      </c>
    </row>
    <row r="102" spans="9:18" ht="21">
      <c r="I102" s="53" t="s">
        <v>179</v>
      </c>
      <c r="J102" s="48" t="s">
        <v>301</v>
      </c>
      <c r="K102" s="49" t="s">
        <v>290</v>
      </c>
      <c r="N102" s="10">
        <f t="shared" si="2"/>
        <v>100</v>
      </c>
      <c r="R102" s="10">
        <f t="shared" si="3"/>
        <v>99</v>
      </c>
    </row>
    <row r="103" spans="9:18" ht="21">
      <c r="I103" s="53" t="s">
        <v>179</v>
      </c>
      <c r="J103" s="48" t="s">
        <v>302</v>
      </c>
      <c r="K103" s="49" t="s">
        <v>291</v>
      </c>
      <c r="R103" s="10">
        <f>R102+1</f>
        <v>100</v>
      </c>
    </row>
    <row r="104" spans="9:18" ht="21">
      <c r="I104" s="53" t="s">
        <v>179</v>
      </c>
      <c r="J104" s="48" t="s">
        <v>303</v>
      </c>
      <c r="K104" s="49" t="s">
        <v>292</v>
      </c>
    </row>
    <row r="105" spans="9:18" ht="21">
      <c r="I105" s="53" t="s">
        <v>179</v>
      </c>
      <c r="J105" s="48" t="s">
        <v>307</v>
      </c>
      <c r="K105" s="49" t="s">
        <v>293</v>
      </c>
    </row>
    <row r="106" spans="9:18" ht="21">
      <c r="I106" s="53" t="s">
        <v>179</v>
      </c>
      <c r="J106" s="48" t="s">
        <v>304</v>
      </c>
      <c r="K106" s="49" t="s">
        <v>294</v>
      </c>
    </row>
    <row r="107" spans="9:18" ht="21.6" thickBot="1">
      <c r="I107" s="54"/>
      <c r="J107" s="50"/>
      <c r="K107" s="51"/>
    </row>
    <row r="108" spans="9:18" ht="21">
      <c r="I108" s="52" t="s">
        <v>180</v>
      </c>
      <c r="J108" s="46" t="s">
        <v>305</v>
      </c>
      <c r="K108" s="47" t="s">
        <v>308</v>
      </c>
    </row>
    <row r="109" spans="9:18" ht="21">
      <c r="I109" s="53" t="s">
        <v>180</v>
      </c>
      <c r="J109" s="48" t="s">
        <v>306</v>
      </c>
      <c r="K109" s="49" t="s">
        <v>309</v>
      </c>
    </row>
    <row r="110" spans="9:18" ht="21">
      <c r="I110" s="53" t="s">
        <v>180</v>
      </c>
      <c r="J110" s="48" t="s">
        <v>319</v>
      </c>
      <c r="K110" s="49" t="s">
        <v>310</v>
      </c>
    </row>
    <row r="111" spans="9:18" ht="21">
      <c r="I111" s="53" t="s">
        <v>180</v>
      </c>
      <c r="J111" s="48" t="s">
        <v>320</v>
      </c>
      <c r="K111" s="49" t="s">
        <v>311</v>
      </c>
    </row>
    <row r="112" spans="9:18" ht="21">
      <c r="I112" s="53" t="s">
        <v>180</v>
      </c>
      <c r="J112" s="48" t="s">
        <v>321</v>
      </c>
      <c r="K112" s="49" t="s">
        <v>312</v>
      </c>
    </row>
    <row r="113" spans="9:11" ht="21">
      <c r="I113" s="53" t="s">
        <v>180</v>
      </c>
      <c r="J113" s="48" t="s">
        <v>322</v>
      </c>
      <c r="K113" s="49" t="s">
        <v>313</v>
      </c>
    </row>
    <row r="114" spans="9:11" ht="21">
      <c r="I114" s="53" t="s">
        <v>180</v>
      </c>
      <c r="J114" s="48" t="s">
        <v>323</v>
      </c>
      <c r="K114" s="49" t="s">
        <v>314</v>
      </c>
    </row>
    <row r="115" spans="9:11" ht="21">
      <c r="I115" s="53" t="s">
        <v>180</v>
      </c>
      <c r="J115" s="48" t="s">
        <v>324</v>
      </c>
      <c r="K115" s="49" t="s">
        <v>315</v>
      </c>
    </row>
    <row r="116" spans="9:11" ht="21">
      <c r="I116" s="53" t="s">
        <v>180</v>
      </c>
      <c r="J116" s="48" t="s">
        <v>325</v>
      </c>
      <c r="K116" s="49" t="s">
        <v>316</v>
      </c>
    </row>
    <row r="117" spans="9:11" ht="21">
      <c r="I117" s="53" t="s">
        <v>180</v>
      </c>
      <c r="J117" s="48" t="s">
        <v>327</v>
      </c>
      <c r="K117" s="49" t="s">
        <v>317</v>
      </c>
    </row>
    <row r="118" spans="9:11" ht="21">
      <c r="I118" s="53" t="s">
        <v>180</v>
      </c>
      <c r="J118" s="48" t="s">
        <v>326</v>
      </c>
      <c r="K118" s="49" t="s">
        <v>318</v>
      </c>
    </row>
    <row r="119" spans="9:11" ht="21.6" thickBot="1">
      <c r="I119" s="54"/>
      <c r="J119" s="50"/>
      <c r="K119" s="51"/>
    </row>
    <row r="120" spans="9:11" ht="21">
      <c r="I120" s="53" t="s">
        <v>181</v>
      </c>
      <c r="J120" s="46" t="s">
        <v>339</v>
      </c>
      <c r="K120" s="47" t="s">
        <v>328</v>
      </c>
    </row>
    <row r="121" spans="9:11" ht="21">
      <c r="I121" s="53" t="s">
        <v>181</v>
      </c>
      <c r="J121" s="48" t="s">
        <v>340</v>
      </c>
      <c r="K121" s="49" t="s">
        <v>329</v>
      </c>
    </row>
    <row r="122" spans="9:11" ht="21">
      <c r="I122" s="53" t="s">
        <v>181</v>
      </c>
      <c r="J122" s="48" t="s">
        <v>341</v>
      </c>
      <c r="K122" s="49" t="s">
        <v>330</v>
      </c>
    </row>
    <row r="123" spans="9:11" ht="21">
      <c r="I123" s="53" t="s">
        <v>181</v>
      </c>
      <c r="J123" s="48" t="s">
        <v>342</v>
      </c>
      <c r="K123" s="49" t="s">
        <v>331</v>
      </c>
    </row>
    <row r="124" spans="9:11" ht="21">
      <c r="I124" s="53" t="s">
        <v>181</v>
      </c>
      <c r="J124" s="48" t="s">
        <v>343</v>
      </c>
      <c r="K124" s="49" t="s">
        <v>332</v>
      </c>
    </row>
    <row r="125" spans="9:11" ht="21">
      <c r="I125" s="53" t="s">
        <v>181</v>
      </c>
      <c r="J125" s="48" t="s">
        <v>344</v>
      </c>
      <c r="K125" s="49" t="s">
        <v>333</v>
      </c>
    </row>
    <row r="126" spans="9:11" ht="21">
      <c r="I126" s="53" t="s">
        <v>181</v>
      </c>
      <c r="J126" s="48" t="s">
        <v>345</v>
      </c>
      <c r="K126" s="49" t="s">
        <v>334</v>
      </c>
    </row>
    <row r="127" spans="9:11" ht="21">
      <c r="I127" s="53" t="s">
        <v>181</v>
      </c>
      <c r="J127" s="48" t="s">
        <v>346</v>
      </c>
      <c r="K127" s="49" t="s">
        <v>335</v>
      </c>
    </row>
    <row r="128" spans="9:11" ht="21">
      <c r="I128" s="53" t="s">
        <v>181</v>
      </c>
      <c r="J128" s="48" t="s">
        <v>347</v>
      </c>
      <c r="K128" s="49" t="s">
        <v>336</v>
      </c>
    </row>
    <row r="129" spans="9:11" ht="21">
      <c r="I129" s="53" t="s">
        <v>181</v>
      </c>
      <c r="J129" s="48" t="s">
        <v>349</v>
      </c>
      <c r="K129" s="49" t="s">
        <v>337</v>
      </c>
    </row>
    <row r="130" spans="9:11" ht="21">
      <c r="I130" s="53" t="s">
        <v>181</v>
      </c>
      <c r="J130" s="48" t="s">
        <v>348</v>
      </c>
      <c r="K130" s="49" t="s">
        <v>338</v>
      </c>
    </row>
    <row r="131" spans="9:11" ht="21.6" thickBot="1">
      <c r="I131" s="54"/>
      <c r="J131" s="50"/>
      <c r="K131" s="51"/>
    </row>
    <row r="132" spans="9:11" ht="21">
      <c r="I132" s="52" t="s">
        <v>350</v>
      </c>
      <c r="J132" s="46" t="s">
        <v>353</v>
      </c>
      <c r="K132" s="47" t="s">
        <v>233</v>
      </c>
    </row>
    <row r="133" spans="9:11" ht="21">
      <c r="I133" s="53" t="s">
        <v>350</v>
      </c>
      <c r="J133" s="48" t="s">
        <v>354</v>
      </c>
      <c r="K133" s="49" t="s">
        <v>234</v>
      </c>
    </row>
    <row r="134" spans="9:11" ht="21">
      <c r="I134" s="53" t="s">
        <v>350</v>
      </c>
      <c r="J134" s="48" t="s">
        <v>355</v>
      </c>
      <c r="K134" s="49" t="s">
        <v>235</v>
      </c>
    </row>
    <row r="135" spans="9:11" ht="21">
      <c r="I135" s="53" t="s">
        <v>350</v>
      </c>
      <c r="J135" s="48" t="s">
        <v>356</v>
      </c>
      <c r="K135" s="49" t="s">
        <v>236</v>
      </c>
    </row>
    <row r="136" spans="9:11" ht="21">
      <c r="I136" s="53" t="s">
        <v>350</v>
      </c>
      <c r="J136" s="48" t="s">
        <v>357</v>
      </c>
      <c r="K136" s="49" t="s">
        <v>237</v>
      </c>
    </row>
    <row r="137" spans="9:11" ht="21">
      <c r="I137" s="53" t="s">
        <v>350</v>
      </c>
      <c r="J137" s="48" t="s">
        <v>358</v>
      </c>
      <c r="K137" s="49" t="s">
        <v>238</v>
      </c>
    </row>
    <row r="138" spans="9:11" ht="21">
      <c r="I138" s="53" t="s">
        <v>350</v>
      </c>
      <c r="J138" s="48" t="s">
        <v>359</v>
      </c>
      <c r="K138" s="49" t="s">
        <v>239</v>
      </c>
    </row>
    <row r="139" spans="9:11" ht="21">
      <c r="I139" s="53" t="s">
        <v>350</v>
      </c>
      <c r="J139" s="48" t="s">
        <v>360</v>
      </c>
      <c r="K139" s="49" t="s">
        <v>240</v>
      </c>
    </row>
    <row r="140" spans="9:11" ht="21">
      <c r="I140" s="53" t="s">
        <v>350</v>
      </c>
      <c r="J140" s="48" t="s">
        <v>361</v>
      </c>
      <c r="K140" s="49" t="s">
        <v>241</v>
      </c>
    </row>
    <row r="141" spans="9:11" ht="21">
      <c r="I141" s="53" t="s">
        <v>350</v>
      </c>
      <c r="J141" s="48" t="s">
        <v>362</v>
      </c>
      <c r="K141" s="49" t="s">
        <v>242</v>
      </c>
    </row>
    <row r="142" spans="9:11" ht="21">
      <c r="I142" s="53" t="s">
        <v>350</v>
      </c>
      <c r="J142" s="48" t="s">
        <v>351</v>
      </c>
      <c r="K142" s="49" t="s">
        <v>365</v>
      </c>
    </row>
    <row r="143" spans="9:11" ht="21.6" thickBot="1">
      <c r="I143" s="54" t="s">
        <v>350</v>
      </c>
      <c r="J143" s="50" t="s">
        <v>352</v>
      </c>
      <c r="K143" s="51" t="s">
        <v>243</v>
      </c>
    </row>
    <row r="144" spans="9:11" ht="21">
      <c r="I144" s="52" t="s">
        <v>363</v>
      </c>
      <c r="J144" s="46" t="s">
        <v>366</v>
      </c>
      <c r="K144" s="47" t="s">
        <v>248</v>
      </c>
    </row>
    <row r="145" spans="9:11" ht="21">
      <c r="I145" s="53" t="s">
        <v>363</v>
      </c>
      <c r="J145" s="48" t="s">
        <v>367</v>
      </c>
      <c r="K145" s="49" t="s">
        <v>249</v>
      </c>
    </row>
    <row r="146" spans="9:11" ht="21">
      <c r="I146" s="53" t="s">
        <v>363</v>
      </c>
      <c r="J146" s="48" t="s">
        <v>368</v>
      </c>
      <c r="K146" s="49" t="s">
        <v>250</v>
      </c>
    </row>
    <row r="147" spans="9:11" ht="21">
      <c r="I147" s="53" t="s">
        <v>363</v>
      </c>
      <c r="J147" s="48" t="s">
        <v>369</v>
      </c>
      <c r="K147" s="49" t="s">
        <v>251</v>
      </c>
    </row>
    <row r="148" spans="9:11" ht="21">
      <c r="I148" s="53" t="s">
        <v>363</v>
      </c>
      <c r="J148" s="48" t="s">
        <v>370</v>
      </c>
      <c r="K148" s="49" t="s">
        <v>252</v>
      </c>
    </row>
    <row r="149" spans="9:11" ht="21">
      <c r="I149" s="53" t="s">
        <v>363</v>
      </c>
      <c r="J149" s="48" t="s">
        <v>371</v>
      </c>
      <c r="K149" s="49" t="s">
        <v>253</v>
      </c>
    </row>
    <row r="150" spans="9:11" ht="21">
      <c r="I150" s="53" t="s">
        <v>363</v>
      </c>
      <c r="J150" s="48" t="s">
        <v>372</v>
      </c>
      <c r="K150" s="49" t="s">
        <v>254</v>
      </c>
    </row>
    <row r="151" spans="9:11" ht="21">
      <c r="I151" s="53" t="s">
        <v>363</v>
      </c>
      <c r="J151" s="48" t="s">
        <v>373</v>
      </c>
      <c r="K151" s="49" t="s">
        <v>255</v>
      </c>
    </row>
    <row r="152" spans="9:11" ht="21">
      <c r="I152" s="53" t="s">
        <v>363</v>
      </c>
      <c r="J152" s="48" t="s">
        <v>374</v>
      </c>
      <c r="K152" s="49" t="s">
        <v>256</v>
      </c>
    </row>
    <row r="153" spans="9:11" ht="21">
      <c r="I153" s="53" t="s">
        <v>363</v>
      </c>
      <c r="J153" s="48" t="s">
        <v>375</v>
      </c>
      <c r="K153" s="49" t="s">
        <v>257</v>
      </c>
    </row>
    <row r="154" spans="9:11" ht="21">
      <c r="I154" s="53" t="s">
        <v>363</v>
      </c>
      <c r="J154" s="48" t="s">
        <v>376</v>
      </c>
      <c r="K154" s="49" t="s">
        <v>364</v>
      </c>
    </row>
    <row r="155" spans="9:11" ht="21.6" thickBot="1">
      <c r="I155" s="54" t="s">
        <v>363</v>
      </c>
      <c r="J155" s="50" t="s">
        <v>377</v>
      </c>
      <c r="K155" s="51" t="s">
        <v>258</v>
      </c>
    </row>
    <row r="156" spans="9:11" ht="21">
      <c r="I156" s="52" t="s">
        <v>378</v>
      </c>
      <c r="J156" s="46" t="s">
        <v>380</v>
      </c>
      <c r="K156" s="47" t="s">
        <v>261</v>
      </c>
    </row>
    <row r="157" spans="9:11" ht="21">
      <c r="I157" s="53" t="s">
        <v>378</v>
      </c>
      <c r="J157" s="48" t="s">
        <v>381</v>
      </c>
      <c r="K157" s="49" t="s">
        <v>262</v>
      </c>
    </row>
    <row r="158" spans="9:11" ht="21">
      <c r="I158" s="53" t="s">
        <v>378</v>
      </c>
      <c r="J158" s="48" t="s">
        <v>382</v>
      </c>
      <c r="K158" s="49" t="s">
        <v>263</v>
      </c>
    </row>
    <row r="159" spans="9:11" ht="21">
      <c r="I159" s="53" t="s">
        <v>378</v>
      </c>
      <c r="J159" s="48" t="s">
        <v>383</v>
      </c>
      <c r="K159" s="49" t="s">
        <v>264</v>
      </c>
    </row>
    <row r="160" spans="9:11" ht="21">
      <c r="I160" s="53" t="s">
        <v>378</v>
      </c>
      <c r="J160" s="48" t="s">
        <v>384</v>
      </c>
      <c r="K160" s="49" t="s">
        <v>265</v>
      </c>
    </row>
    <row r="161" spans="9:11" ht="21">
      <c r="I161" s="53" t="s">
        <v>378</v>
      </c>
      <c r="J161" s="48" t="s">
        <v>385</v>
      </c>
      <c r="K161" s="49" t="s">
        <v>266</v>
      </c>
    </row>
    <row r="162" spans="9:11" ht="21">
      <c r="I162" s="53" t="s">
        <v>378</v>
      </c>
      <c r="J162" s="48" t="s">
        <v>386</v>
      </c>
      <c r="K162" s="49" t="s">
        <v>267</v>
      </c>
    </row>
    <row r="163" spans="9:11" ht="21">
      <c r="I163" s="53" t="s">
        <v>378</v>
      </c>
      <c r="J163" s="48" t="s">
        <v>387</v>
      </c>
      <c r="K163" s="49" t="s">
        <v>268</v>
      </c>
    </row>
    <row r="164" spans="9:11" ht="21">
      <c r="I164" s="53" t="s">
        <v>378</v>
      </c>
      <c r="J164" s="48" t="s">
        <v>388</v>
      </c>
      <c r="K164" s="49" t="s">
        <v>269</v>
      </c>
    </row>
    <row r="165" spans="9:11" ht="21">
      <c r="I165" s="53" t="s">
        <v>378</v>
      </c>
      <c r="J165" s="48" t="s">
        <v>389</v>
      </c>
      <c r="K165" s="49" t="s">
        <v>270</v>
      </c>
    </row>
    <row r="166" spans="9:11" ht="21">
      <c r="I166" s="53" t="s">
        <v>378</v>
      </c>
      <c r="J166" s="48" t="s">
        <v>390</v>
      </c>
      <c r="K166" s="49" t="s">
        <v>379</v>
      </c>
    </row>
    <row r="167" spans="9:11" ht="21.6" thickBot="1">
      <c r="I167" s="53" t="s">
        <v>378</v>
      </c>
      <c r="J167" s="58" t="s">
        <v>391</v>
      </c>
      <c r="K167" s="59" t="s">
        <v>271</v>
      </c>
    </row>
    <row r="168" spans="9:11" ht="21">
      <c r="I168" s="52" t="s">
        <v>392</v>
      </c>
      <c r="J168" s="55" t="s">
        <v>394</v>
      </c>
      <c r="K168" s="47" t="s">
        <v>284</v>
      </c>
    </row>
    <row r="169" spans="9:11" ht="21">
      <c r="I169" s="53" t="s">
        <v>392</v>
      </c>
      <c r="J169" s="56" t="s">
        <v>395</v>
      </c>
      <c r="K169" s="49" t="s">
        <v>285</v>
      </c>
    </row>
    <row r="170" spans="9:11" ht="21">
      <c r="I170" s="53" t="s">
        <v>392</v>
      </c>
      <c r="J170" s="56" t="s">
        <v>396</v>
      </c>
      <c r="K170" s="49" t="s">
        <v>286</v>
      </c>
    </row>
    <row r="171" spans="9:11" ht="21">
      <c r="I171" s="53" t="s">
        <v>392</v>
      </c>
      <c r="J171" s="56" t="s">
        <v>397</v>
      </c>
      <c r="K171" s="49" t="s">
        <v>287</v>
      </c>
    </row>
    <row r="172" spans="9:11" ht="21">
      <c r="I172" s="53" t="s">
        <v>392</v>
      </c>
      <c r="J172" s="56" t="s">
        <v>398</v>
      </c>
      <c r="K172" s="49" t="s">
        <v>288</v>
      </c>
    </row>
    <row r="173" spans="9:11" ht="21">
      <c r="I173" s="53" t="s">
        <v>392</v>
      </c>
      <c r="J173" s="56" t="s">
        <v>399</v>
      </c>
      <c r="K173" s="49" t="s">
        <v>289</v>
      </c>
    </row>
    <row r="174" spans="9:11" ht="21">
      <c r="I174" s="53" t="s">
        <v>392</v>
      </c>
      <c r="J174" s="56" t="s">
        <v>400</v>
      </c>
      <c r="K174" s="49" t="s">
        <v>290</v>
      </c>
    </row>
    <row r="175" spans="9:11" ht="21">
      <c r="I175" s="53" t="s">
        <v>392</v>
      </c>
      <c r="J175" s="56" t="s">
        <v>401</v>
      </c>
      <c r="K175" s="49" t="s">
        <v>291</v>
      </c>
    </row>
    <row r="176" spans="9:11" ht="21">
      <c r="I176" s="53" t="s">
        <v>392</v>
      </c>
      <c r="J176" s="56" t="s">
        <v>402</v>
      </c>
      <c r="K176" s="49" t="s">
        <v>292</v>
      </c>
    </row>
    <row r="177" spans="9:11" ht="21">
      <c r="I177" s="53" t="s">
        <v>392</v>
      </c>
      <c r="J177" s="56" t="s">
        <v>403</v>
      </c>
      <c r="K177" s="49" t="s">
        <v>293</v>
      </c>
    </row>
    <row r="178" spans="9:11" ht="21">
      <c r="I178" s="53" t="s">
        <v>392</v>
      </c>
      <c r="J178" s="56" t="s">
        <v>404</v>
      </c>
      <c r="K178" s="49" t="s">
        <v>393</v>
      </c>
    </row>
    <row r="179" spans="9:11" ht="21.6" thickBot="1">
      <c r="I179" s="54" t="s">
        <v>392</v>
      </c>
      <c r="J179" s="57" t="s">
        <v>405</v>
      </c>
      <c r="K179" s="51" t="s">
        <v>294</v>
      </c>
    </row>
    <row r="180" spans="9:11" ht="21">
      <c r="I180" s="52" t="s">
        <v>406</v>
      </c>
      <c r="J180" s="55" t="s">
        <v>408</v>
      </c>
      <c r="K180" s="47" t="s">
        <v>308</v>
      </c>
    </row>
    <row r="181" spans="9:11" ht="21">
      <c r="I181" s="53" t="s">
        <v>406</v>
      </c>
      <c r="J181" s="56" t="s">
        <v>409</v>
      </c>
      <c r="K181" s="49" t="s">
        <v>309</v>
      </c>
    </row>
    <row r="182" spans="9:11" ht="21">
      <c r="I182" s="53" t="s">
        <v>406</v>
      </c>
      <c r="J182" s="56" t="s">
        <v>410</v>
      </c>
      <c r="K182" s="49" t="s">
        <v>310</v>
      </c>
    </row>
    <row r="183" spans="9:11" ht="21">
      <c r="I183" s="53" t="s">
        <v>406</v>
      </c>
      <c r="J183" s="56" t="s">
        <v>411</v>
      </c>
      <c r="K183" s="49" t="s">
        <v>311</v>
      </c>
    </row>
    <row r="184" spans="9:11" ht="21">
      <c r="I184" s="53" t="s">
        <v>406</v>
      </c>
      <c r="J184" s="56" t="s">
        <v>412</v>
      </c>
      <c r="K184" s="49" t="s">
        <v>312</v>
      </c>
    </row>
    <row r="185" spans="9:11" ht="21">
      <c r="I185" s="53" t="s">
        <v>406</v>
      </c>
      <c r="J185" s="56" t="s">
        <v>413</v>
      </c>
      <c r="K185" s="49" t="s">
        <v>313</v>
      </c>
    </row>
    <row r="186" spans="9:11" ht="21">
      <c r="I186" s="53" t="s">
        <v>406</v>
      </c>
      <c r="J186" s="56" t="s">
        <v>414</v>
      </c>
      <c r="K186" s="49" t="s">
        <v>314</v>
      </c>
    </row>
    <row r="187" spans="9:11" ht="21">
      <c r="I187" s="53" t="s">
        <v>406</v>
      </c>
      <c r="J187" s="56" t="s">
        <v>415</v>
      </c>
      <c r="K187" s="49" t="s">
        <v>315</v>
      </c>
    </row>
    <row r="188" spans="9:11" ht="21">
      <c r="I188" s="53" t="s">
        <v>406</v>
      </c>
      <c r="J188" s="56" t="s">
        <v>416</v>
      </c>
      <c r="K188" s="49" t="s">
        <v>316</v>
      </c>
    </row>
    <row r="189" spans="9:11" ht="21">
      <c r="I189" s="53" t="s">
        <v>406</v>
      </c>
      <c r="J189" s="56" t="s">
        <v>417</v>
      </c>
      <c r="K189" s="49" t="s">
        <v>317</v>
      </c>
    </row>
    <row r="190" spans="9:11" ht="21">
      <c r="I190" s="53" t="s">
        <v>406</v>
      </c>
      <c r="J190" s="56" t="s">
        <v>418</v>
      </c>
      <c r="K190" s="49" t="s">
        <v>407</v>
      </c>
    </row>
    <row r="191" spans="9:11" ht="21.6" thickBot="1">
      <c r="I191" s="54" t="s">
        <v>406</v>
      </c>
      <c r="J191" s="57" t="s">
        <v>419</v>
      </c>
      <c r="K191" s="51" t="s">
        <v>318</v>
      </c>
    </row>
    <row r="192" spans="9:11" ht="21">
      <c r="I192" s="52" t="s">
        <v>420</v>
      </c>
      <c r="J192" s="55" t="s">
        <v>421</v>
      </c>
      <c r="K192" s="47" t="s">
        <v>328</v>
      </c>
    </row>
    <row r="193" spans="9:11" ht="21">
      <c r="I193" s="53" t="s">
        <v>420</v>
      </c>
      <c r="J193" s="56" t="s">
        <v>422</v>
      </c>
      <c r="K193" s="49" t="s">
        <v>329</v>
      </c>
    </row>
    <row r="194" spans="9:11" ht="21">
      <c r="I194" s="53" t="s">
        <v>420</v>
      </c>
      <c r="J194" s="56" t="s">
        <v>423</v>
      </c>
      <c r="K194" s="49" t="s">
        <v>330</v>
      </c>
    </row>
    <row r="195" spans="9:11" ht="21">
      <c r="I195" s="53" t="s">
        <v>420</v>
      </c>
      <c r="J195" s="56" t="s">
        <v>424</v>
      </c>
      <c r="K195" s="49" t="s">
        <v>331</v>
      </c>
    </row>
    <row r="196" spans="9:11" ht="21">
      <c r="I196" s="53" t="s">
        <v>420</v>
      </c>
      <c r="J196" s="56" t="s">
        <v>425</v>
      </c>
      <c r="K196" s="49" t="s">
        <v>332</v>
      </c>
    </row>
    <row r="197" spans="9:11" ht="21">
      <c r="I197" s="53" t="s">
        <v>420</v>
      </c>
      <c r="J197" s="56" t="s">
        <v>426</v>
      </c>
      <c r="K197" s="49" t="s">
        <v>333</v>
      </c>
    </row>
    <row r="198" spans="9:11" ht="21">
      <c r="I198" s="53" t="s">
        <v>420</v>
      </c>
      <c r="J198" s="56" t="s">
        <v>427</v>
      </c>
      <c r="K198" s="49" t="s">
        <v>334</v>
      </c>
    </row>
    <row r="199" spans="9:11" ht="21">
      <c r="I199" s="53" t="s">
        <v>420</v>
      </c>
      <c r="J199" s="56" t="s">
        <v>428</v>
      </c>
      <c r="K199" s="49" t="s">
        <v>335</v>
      </c>
    </row>
    <row r="200" spans="9:11" ht="21">
      <c r="I200" s="53" t="s">
        <v>420</v>
      </c>
      <c r="J200" s="56" t="s">
        <v>429</v>
      </c>
      <c r="K200" s="49" t="s">
        <v>336</v>
      </c>
    </row>
    <row r="201" spans="9:11" ht="21">
      <c r="I201" s="53" t="s">
        <v>420</v>
      </c>
      <c r="J201" s="56" t="s">
        <v>430</v>
      </c>
      <c r="K201" s="49" t="s">
        <v>337</v>
      </c>
    </row>
    <row r="202" spans="9:11" ht="21">
      <c r="I202" s="53" t="s">
        <v>420</v>
      </c>
      <c r="J202" s="56" t="s">
        <v>431</v>
      </c>
      <c r="K202" s="49" t="s">
        <v>393</v>
      </c>
    </row>
    <row r="203" spans="9:11" ht="21.6" thickBot="1">
      <c r="I203" s="53" t="s">
        <v>420</v>
      </c>
      <c r="J203" s="57" t="s">
        <v>432</v>
      </c>
      <c r="K203" s="5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3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6640625" style="1" customWidth="1"/>
    <col min="15" max="567" width="0" style="1" hidden="1" customWidth="1"/>
    <col min="568" max="16384" width="9.109375" style="1"/>
  </cols>
  <sheetData>
    <row r="1" spans="2:14" ht="31.95" customHeight="1">
      <c r="B1" s="15"/>
      <c r="C1" s="16"/>
      <c r="D1" s="16"/>
      <c r="E1" s="16"/>
      <c r="F1" s="16"/>
      <c r="G1" s="16"/>
      <c r="H1" s="16"/>
      <c r="I1" s="16"/>
      <c r="J1" s="16"/>
      <c r="K1" s="164" t="s">
        <v>454</v>
      </c>
      <c r="L1" s="164"/>
      <c r="M1" s="164"/>
      <c r="N1" s="165"/>
    </row>
    <row r="2" spans="2:14" ht="25.8">
      <c r="B2" s="17"/>
      <c r="L2" s="140" t="s">
        <v>160</v>
      </c>
      <c r="M2" s="140"/>
      <c r="N2" s="28" t="s">
        <v>181</v>
      </c>
    </row>
    <row r="3" spans="2:14" ht="26.4" customHeight="1">
      <c r="B3" s="17"/>
      <c r="N3" s="18"/>
    </row>
    <row r="4" spans="2:14" ht="35.25" customHeight="1">
      <c r="B4" s="141" t="s">
        <v>195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spans="2:14" ht="30" customHeight="1">
      <c r="B5" s="148" t="s">
        <v>8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2:14" ht="25.8">
      <c r="B6" s="151" t="s">
        <v>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3"/>
    </row>
    <row r="7" spans="2:14">
      <c r="B7" s="19"/>
      <c r="C7" s="163"/>
      <c r="D7" s="163"/>
      <c r="E7" s="163"/>
      <c r="F7" s="163"/>
      <c r="G7" s="163"/>
      <c r="H7" s="163"/>
      <c r="I7" s="27"/>
      <c r="J7" s="82" t="s">
        <v>165</v>
      </c>
      <c r="K7" s="83">
        <v>2568</v>
      </c>
      <c r="L7" s="3"/>
      <c r="M7" s="3" t="s">
        <v>164</v>
      </c>
      <c r="N7" s="84" t="s">
        <v>211</v>
      </c>
    </row>
    <row r="8" spans="2:14">
      <c r="B8" s="19"/>
      <c r="C8" s="154" t="s">
        <v>201</v>
      </c>
      <c r="D8" s="154"/>
      <c r="E8" s="166"/>
      <c r="F8" s="166"/>
      <c r="G8" s="166"/>
      <c r="H8" s="90" t="s">
        <v>202</v>
      </c>
      <c r="I8" s="167"/>
      <c r="J8" s="167"/>
      <c r="K8" s="167"/>
      <c r="L8" s="167"/>
      <c r="M8" s="167"/>
      <c r="N8" s="20"/>
    </row>
    <row r="9" spans="2:14">
      <c r="B9" s="19"/>
      <c r="C9" s="154" t="s">
        <v>200</v>
      </c>
      <c r="D9" s="154"/>
      <c r="E9" s="154"/>
      <c r="F9" s="182" t="s">
        <v>171</v>
      </c>
      <c r="G9" s="182"/>
      <c r="H9" s="182"/>
      <c r="I9" s="182"/>
      <c r="J9" s="182"/>
      <c r="K9" s="182"/>
      <c r="L9" s="182"/>
      <c r="M9" s="3"/>
      <c r="N9" s="20"/>
    </row>
    <row r="10" spans="2:14">
      <c r="B10" s="19"/>
      <c r="C10" s="3"/>
      <c r="D10" s="3"/>
      <c r="E10" s="154" t="s">
        <v>22</v>
      </c>
      <c r="F10" s="154"/>
      <c r="G10" s="3">
        <v>1</v>
      </c>
      <c r="H10" s="183" t="s">
        <v>465</v>
      </c>
      <c r="I10" s="183"/>
      <c r="J10" s="183"/>
      <c r="K10" s="183"/>
      <c r="L10" s="183"/>
      <c r="M10" s="3"/>
      <c r="N10" s="20"/>
    </row>
    <row r="11" spans="2:14">
      <c r="B11" s="19"/>
      <c r="C11" s="3"/>
      <c r="D11" s="3"/>
      <c r="E11" s="3"/>
      <c r="F11" s="3"/>
      <c r="G11" s="3">
        <v>2</v>
      </c>
      <c r="H11" s="183"/>
      <c r="I11" s="183"/>
      <c r="J11" s="183"/>
      <c r="K11" s="183"/>
      <c r="L11" s="183"/>
      <c r="M11" s="3"/>
      <c r="N11" s="20"/>
    </row>
    <row r="12" spans="2:14" ht="6" customHeight="1" thickBot="1">
      <c r="B12" s="17"/>
      <c r="N12" s="18"/>
    </row>
    <row r="13" spans="2:14" ht="21.6" thickBot="1">
      <c r="B13" s="39" t="s">
        <v>10</v>
      </c>
      <c r="C13" s="168" t="s">
        <v>196</v>
      </c>
      <c r="D13" s="169"/>
      <c r="E13" s="170"/>
      <c r="F13" s="177" t="s">
        <v>7</v>
      </c>
      <c r="G13" s="178"/>
      <c r="H13" s="178"/>
      <c r="I13" s="178"/>
      <c r="J13" s="178"/>
      <c r="K13" s="178"/>
      <c r="L13" s="179"/>
      <c r="M13" s="155" t="s">
        <v>0</v>
      </c>
      <c r="N13" s="156"/>
    </row>
    <row r="14" spans="2:14" ht="21.6" thickBot="1">
      <c r="B14" s="38" t="s">
        <v>11</v>
      </c>
      <c r="C14" s="171"/>
      <c r="D14" s="172"/>
      <c r="E14" s="173"/>
      <c r="F14" s="177" t="s">
        <v>197</v>
      </c>
      <c r="G14" s="178"/>
      <c r="H14" s="178"/>
      <c r="I14" s="178"/>
      <c r="J14" s="178"/>
      <c r="K14" s="178"/>
      <c r="L14" s="179"/>
      <c r="M14" s="157"/>
      <c r="N14" s="158"/>
    </row>
    <row r="15" spans="2:14" ht="21.6" thickBot="1">
      <c r="B15" s="91" t="s">
        <v>12</v>
      </c>
      <c r="C15" s="171"/>
      <c r="D15" s="172"/>
      <c r="E15" s="173"/>
      <c r="F15" s="177" t="s">
        <v>198</v>
      </c>
      <c r="G15" s="179"/>
      <c r="H15" s="177" t="s">
        <v>64</v>
      </c>
      <c r="I15" s="179"/>
      <c r="J15" s="40" t="s">
        <v>199</v>
      </c>
      <c r="K15" s="177" t="s">
        <v>68</v>
      </c>
      <c r="L15" s="179"/>
      <c r="M15" s="159"/>
      <c r="N15" s="160"/>
    </row>
    <row r="16" spans="2:14" ht="21.6" thickBot="1">
      <c r="B16" s="41">
        <f>IF(COUNTA(รายชื่อสมาชิก!D5:D29)=0,"",COUNTA(รายชื่อสมาชิก!D5:D29))</f>
        <v>12</v>
      </c>
      <c r="C16" s="174"/>
      <c r="D16" s="175"/>
      <c r="E16" s="176"/>
      <c r="F16" s="180">
        <f>สรุปผลการประเมินรวม!L30</f>
        <v>0</v>
      </c>
      <c r="G16" s="181"/>
      <c r="H16" s="180">
        <f>สรุปผลการประเมินรวม!M30</f>
        <v>0</v>
      </c>
      <c r="I16" s="181"/>
      <c r="J16" s="81">
        <f>สรุปผลการประเมินรวม!N30</f>
        <v>0</v>
      </c>
      <c r="K16" s="180">
        <f>สรุปผลการประเมินรวม!O30</f>
        <v>12</v>
      </c>
      <c r="L16" s="181"/>
      <c r="M16" s="161"/>
      <c r="N16" s="162"/>
    </row>
    <row r="17" spans="2:14" ht="7.5" customHeight="1">
      <c r="B17" s="17"/>
      <c r="N17" s="18"/>
    </row>
    <row r="18" spans="2:14" ht="6.75" customHeight="1">
      <c r="B18" s="17"/>
      <c r="N18" s="18"/>
    </row>
    <row r="19" spans="2:14" ht="19.95" customHeight="1">
      <c r="B19" s="17"/>
      <c r="E19" s="3" t="s">
        <v>13</v>
      </c>
      <c r="N19" s="18"/>
    </row>
    <row r="20" spans="2:14">
      <c r="B20" s="17"/>
      <c r="C20" s="1" t="s">
        <v>14</v>
      </c>
      <c r="N20" s="18"/>
    </row>
    <row r="21" spans="2:14">
      <c r="B21" s="17"/>
      <c r="C21" s="1" t="s">
        <v>14</v>
      </c>
      <c r="N21" s="18"/>
    </row>
    <row r="22" spans="2:14">
      <c r="B22" s="17"/>
      <c r="C22" s="1" t="s">
        <v>15</v>
      </c>
      <c r="N22" s="18"/>
    </row>
    <row r="23" spans="2:14">
      <c r="B23" s="17"/>
      <c r="N23" s="18"/>
    </row>
    <row r="24" spans="2:14" ht="26.25" customHeight="1">
      <c r="B24" s="19"/>
      <c r="D24" s="3" t="s">
        <v>16</v>
      </c>
      <c r="N24" s="18"/>
    </row>
    <row r="25" spans="2:14" ht="15.6" customHeight="1">
      <c r="B25" s="17"/>
      <c r="N25" s="18"/>
    </row>
    <row r="26" spans="2:14">
      <c r="B26" s="17"/>
      <c r="C26" s="4"/>
      <c r="E26" s="145" t="s">
        <v>21</v>
      </c>
      <c r="F26" s="145"/>
      <c r="G26" s="145"/>
      <c r="H26" s="145"/>
      <c r="I26" s="145"/>
      <c r="J26" s="145"/>
      <c r="K26" s="145"/>
      <c r="L26" s="145"/>
      <c r="M26" s="145"/>
      <c r="N26" s="18"/>
    </row>
    <row r="27" spans="2:14" ht="21.75" customHeight="1">
      <c r="B27" s="17"/>
      <c r="E27" s="147" t="s">
        <v>457</v>
      </c>
      <c r="F27" s="147"/>
      <c r="G27" s="147"/>
      <c r="H27" s="147"/>
      <c r="I27" s="147"/>
      <c r="J27" s="147"/>
      <c r="N27" s="18"/>
    </row>
    <row r="28" spans="2:14" ht="24.6" customHeight="1">
      <c r="B28" s="17"/>
      <c r="E28" s="4" t="s">
        <v>17</v>
      </c>
      <c r="F28" s="1" t="s">
        <v>18</v>
      </c>
      <c r="H28" s="4" t="s">
        <v>17</v>
      </c>
      <c r="I28" s="1" t="s">
        <v>19</v>
      </c>
      <c r="N28" s="18"/>
    </row>
    <row r="29" spans="2:14" ht="28.2" customHeight="1">
      <c r="B29" s="17"/>
      <c r="C29" s="4"/>
      <c r="E29" s="145" t="s">
        <v>194</v>
      </c>
      <c r="F29" s="145"/>
      <c r="G29" s="145"/>
      <c r="H29" s="145"/>
      <c r="I29" s="145"/>
      <c r="J29" s="145"/>
      <c r="N29" s="18"/>
    </row>
    <row r="30" spans="2:14">
      <c r="B30" s="17"/>
      <c r="E30" s="147" t="s">
        <v>455</v>
      </c>
      <c r="F30" s="147"/>
      <c r="G30" s="147"/>
      <c r="H30" s="147"/>
      <c r="I30" s="147"/>
      <c r="J30" s="147"/>
      <c r="N30" s="18"/>
    </row>
    <row r="31" spans="2:14">
      <c r="B31" s="17"/>
      <c r="D31" s="146" t="s">
        <v>459</v>
      </c>
      <c r="E31" s="146"/>
      <c r="F31" s="146"/>
      <c r="G31" s="146"/>
      <c r="H31" s="146"/>
      <c r="I31" s="146"/>
      <c r="J31" s="146"/>
      <c r="K31" s="146"/>
      <c r="L31" s="146"/>
      <c r="N31" s="18"/>
    </row>
    <row r="32" spans="2:14" ht="21.6" thickBot="1">
      <c r="B32" s="21"/>
      <c r="C32" s="22"/>
      <c r="D32" s="23"/>
      <c r="E32" s="144" t="s">
        <v>471</v>
      </c>
      <c r="F32" s="144"/>
      <c r="G32" s="144"/>
      <c r="H32" s="144"/>
      <c r="I32" s="144"/>
      <c r="J32" s="144"/>
      <c r="K32" s="23"/>
      <c r="L32" s="23"/>
      <c r="M32" s="23"/>
      <c r="N32" s="2"/>
    </row>
  </sheetData>
  <sheetProtection algorithmName="SHA-512" hashValue="Q9GkO/Lu52FN9uoCA43hbXtH2Wk3WZkYTcIW7tEINVnDOMRiRV6KdClId80u8Ffx5Hla1vEC2tltCiiqDVSoMw==" saltValue="zOGAiwvikFH98UwBLp8a3w==" spinCount="100000" sheet="1" selectLockedCells="1"/>
  <mergeCells count="31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12" sqref="D12"/>
    </sheetView>
  </sheetViews>
  <sheetFormatPr defaultColWidth="9" defaultRowHeight="24.6"/>
  <cols>
    <col min="1" max="1" width="7" style="111" customWidth="1"/>
    <col min="2" max="2" width="11" style="111" customWidth="1"/>
    <col min="3" max="3" width="9.6640625" style="111" customWidth="1"/>
    <col min="4" max="4" width="36.109375" style="111" customWidth="1"/>
    <col min="5" max="5" width="21.33203125" style="111" customWidth="1"/>
    <col min="6" max="16384" width="9" style="111"/>
  </cols>
  <sheetData>
    <row r="1" spans="1:5" ht="25.2" thickBot="1">
      <c r="A1" s="110"/>
      <c r="B1" s="110"/>
      <c r="C1" s="110"/>
      <c r="D1" s="110"/>
      <c r="E1" s="110"/>
    </row>
    <row r="2" spans="1:5" ht="25.2" thickBot="1">
      <c r="A2" s="184" t="s">
        <v>159</v>
      </c>
      <c r="B2" s="185"/>
      <c r="C2" s="185"/>
      <c r="D2" s="185"/>
      <c r="E2" s="186"/>
    </row>
    <row r="3" spans="1:5" ht="12" customHeight="1" thickBot="1">
      <c r="A3" s="112"/>
      <c r="B3" s="113"/>
      <c r="C3" s="113"/>
      <c r="D3" s="113"/>
      <c r="E3" s="114"/>
    </row>
    <row r="4" spans="1:5">
      <c r="A4" s="115" t="s">
        <v>1</v>
      </c>
      <c r="B4" s="116" t="s">
        <v>2</v>
      </c>
      <c r="C4" s="117" t="s">
        <v>3</v>
      </c>
      <c r="D4" s="118" t="s">
        <v>4</v>
      </c>
      <c r="E4" s="119" t="s">
        <v>0</v>
      </c>
    </row>
    <row r="5" spans="1:5" ht="21" customHeight="1">
      <c r="A5" s="120">
        <f>IF(D5="","",1)</f>
        <v>1</v>
      </c>
      <c r="B5" s="121" t="str">
        <f>IF(ปก!N2="","",ปก!N2&amp; "  " )</f>
        <v xml:space="preserve">ป.6  </v>
      </c>
      <c r="C5" s="122">
        <f>IF(D5="","",1)</f>
        <v>1</v>
      </c>
      <c r="D5" s="92" t="s">
        <v>472</v>
      </c>
      <c r="E5" s="25"/>
    </row>
    <row r="6" spans="1:5" ht="21" customHeight="1">
      <c r="A6" s="120">
        <f>IF(D6="","",IF(A5="","",A5+1))</f>
        <v>2</v>
      </c>
      <c r="B6" s="121" t="str">
        <f>IF(D6="","",IF(A6="","",ปก!$N$2&amp; "  "))</f>
        <v xml:space="preserve">ป.6  </v>
      </c>
      <c r="C6" s="122">
        <f>IF(D6="","",IF(A5="","",A5+1))</f>
        <v>2</v>
      </c>
      <c r="D6" s="92" t="s">
        <v>473</v>
      </c>
      <c r="E6" s="25"/>
    </row>
    <row r="7" spans="1:5" ht="21" customHeight="1">
      <c r="A7" s="120">
        <f t="shared" ref="A7:A29" si="0">IF(D7="","",IF(A6="","",A6+1))</f>
        <v>3</v>
      </c>
      <c r="B7" s="121" t="str">
        <f>IF(D7="","",IF(A7="","",ปก!$N$2&amp; "  "))</f>
        <v xml:space="preserve">ป.6  </v>
      </c>
      <c r="C7" s="122">
        <f t="shared" ref="C7:C29" si="1">IF(D7="","",IF(A6="","",A6+1))</f>
        <v>3</v>
      </c>
      <c r="D7" s="92" t="s">
        <v>474</v>
      </c>
      <c r="E7" s="25"/>
    </row>
    <row r="8" spans="1:5" ht="21" customHeight="1">
      <c r="A8" s="120">
        <f t="shared" si="0"/>
        <v>4</v>
      </c>
      <c r="B8" s="121" t="str">
        <f>IF(D8="","",IF(A8="","",ปก!$N$2&amp; "  "))</f>
        <v xml:space="preserve">ป.6  </v>
      </c>
      <c r="C8" s="122">
        <f t="shared" si="1"/>
        <v>4</v>
      </c>
      <c r="D8" s="93" t="s">
        <v>475</v>
      </c>
      <c r="E8" s="25"/>
    </row>
    <row r="9" spans="1:5" ht="21" customHeight="1">
      <c r="A9" s="120">
        <f t="shared" si="0"/>
        <v>5</v>
      </c>
      <c r="B9" s="121" t="str">
        <f>IF(D9="","",IF(A9="","",ปก!$N$2&amp; "  "))</f>
        <v xml:space="preserve">ป.6  </v>
      </c>
      <c r="C9" s="122">
        <f t="shared" si="1"/>
        <v>5</v>
      </c>
      <c r="D9" s="92" t="s">
        <v>476</v>
      </c>
      <c r="E9" s="25"/>
    </row>
    <row r="10" spans="1:5" ht="21" customHeight="1">
      <c r="A10" s="120">
        <f t="shared" si="0"/>
        <v>6</v>
      </c>
      <c r="B10" s="121" t="str">
        <f>IF(D10="","",IF(A10="","",ปก!$N$2&amp; "  "))</f>
        <v xml:space="preserve">ป.6  </v>
      </c>
      <c r="C10" s="122">
        <f t="shared" si="1"/>
        <v>6</v>
      </c>
      <c r="D10" s="92" t="s">
        <v>477</v>
      </c>
      <c r="E10" s="25"/>
    </row>
    <row r="11" spans="1:5" ht="21" customHeight="1">
      <c r="A11" s="120">
        <f t="shared" si="0"/>
        <v>7</v>
      </c>
      <c r="B11" s="121" t="str">
        <f>IF(D11="","",IF(A11="","",ปก!$N$2&amp; "  "))</f>
        <v xml:space="preserve">ป.6  </v>
      </c>
      <c r="C11" s="122">
        <f t="shared" si="1"/>
        <v>7</v>
      </c>
      <c r="D11" s="92" t="s">
        <v>478</v>
      </c>
      <c r="E11" s="25"/>
    </row>
    <row r="12" spans="1:5" ht="21" customHeight="1">
      <c r="A12" s="120">
        <f t="shared" si="0"/>
        <v>8</v>
      </c>
      <c r="B12" s="121" t="str">
        <f>IF(D12="","",IF(A12="","",ปก!$N$2&amp; "  "))</f>
        <v xml:space="preserve">ป.6  </v>
      </c>
      <c r="C12" s="122">
        <f t="shared" si="1"/>
        <v>8</v>
      </c>
      <c r="D12" s="92" t="s">
        <v>479</v>
      </c>
      <c r="E12" s="25"/>
    </row>
    <row r="13" spans="1:5" ht="21" customHeight="1">
      <c r="A13" s="120">
        <f t="shared" si="0"/>
        <v>9</v>
      </c>
      <c r="B13" s="121" t="str">
        <f>IF(D13="","",IF(A13="","",ปก!$N$2&amp; "  "))</f>
        <v xml:space="preserve">ป.6  </v>
      </c>
      <c r="C13" s="122">
        <f t="shared" si="1"/>
        <v>9</v>
      </c>
      <c r="D13" s="92" t="s">
        <v>480</v>
      </c>
      <c r="E13" s="25"/>
    </row>
    <row r="14" spans="1:5" ht="21" customHeight="1">
      <c r="A14" s="120">
        <f t="shared" si="0"/>
        <v>10</v>
      </c>
      <c r="B14" s="121" t="str">
        <f>IF(D14="","",IF(A14="","",ปก!$N$2&amp; "  "))</f>
        <v xml:space="preserve">ป.6  </v>
      </c>
      <c r="C14" s="122">
        <f t="shared" si="1"/>
        <v>10</v>
      </c>
      <c r="D14" s="92" t="s">
        <v>481</v>
      </c>
      <c r="E14" s="25"/>
    </row>
    <row r="15" spans="1:5" ht="21" customHeight="1">
      <c r="A15" s="120">
        <f t="shared" si="0"/>
        <v>11</v>
      </c>
      <c r="B15" s="121" t="str">
        <f>IF(D15="","",IF(A15="","",ปก!$N$2&amp; "  "))</f>
        <v xml:space="preserve">ป.6  </v>
      </c>
      <c r="C15" s="122">
        <f t="shared" si="1"/>
        <v>11</v>
      </c>
      <c r="D15" s="92" t="s">
        <v>482</v>
      </c>
      <c r="E15" s="25"/>
    </row>
    <row r="16" spans="1:5" ht="21" customHeight="1">
      <c r="A16" s="120">
        <f t="shared" si="0"/>
        <v>12</v>
      </c>
      <c r="B16" s="121" t="str">
        <f>IF(D16="","",IF(A16="","",ปก!$N$2&amp; "  "))</f>
        <v xml:space="preserve">ป.6  </v>
      </c>
      <c r="C16" s="122">
        <f t="shared" si="1"/>
        <v>12</v>
      </c>
      <c r="D16" s="92" t="s">
        <v>483</v>
      </c>
      <c r="E16" s="25"/>
    </row>
    <row r="17" spans="1:5" ht="21" customHeight="1">
      <c r="A17" s="120" t="str">
        <f t="shared" si="0"/>
        <v/>
      </c>
      <c r="B17" s="121" t="str">
        <f>IF(D17="","",IF(A17="","",ปก!$N$2&amp; "  "))</f>
        <v/>
      </c>
      <c r="C17" s="122" t="str">
        <f t="shared" si="1"/>
        <v/>
      </c>
      <c r="D17" s="92"/>
      <c r="E17" s="25"/>
    </row>
    <row r="18" spans="1:5" ht="21" customHeight="1">
      <c r="A18" s="120" t="str">
        <f t="shared" si="0"/>
        <v/>
      </c>
      <c r="B18" s="121" t="str">
        <f>IF(D18="","",IF(A18="","",ปก!$N$2&amp; "  "))</f>
        <v/>
      </c>
      <c r="C18" s="122" t="str">
        <f t="shared" si="1"/>
        <v/>
      </c>
      <c r="D18" s="92"/>
      <c r="E18" s="25"/>
    </row>
    <row r="19" spans="1:5" ht="21" customHeight="1">
      <c r="A19" s="120" t="str">
        <f t="shared" si="0"/>
        <v/>
      </c>
      <c r="B19" s="121" t="str">
        <f>IF(D19="","",IF(A19="","",ปก!$N$2&amp; "  "))</f>
        <v/>
      </c>
      <c r="C19" s="122" t="str">
        <f t="shared" si="1"/>
        <v/>
      </c>
      <c r="D19" s="92"/>
      <c r="E19" s="25"/>
    </row>
    <row r="20" spans="1:5" ht="21" customHeight="1">
      <c r="A20" s="120" t="str">
        <f t="shared" si="0"/>
        <v/>
      </c>
      <c r="B20" s="121" t="str">
        <f>IF(D20="","",IF(A20="","",ปก!$N$2&amp; "  "))</f>
        <v/>
      </c>
      <c r="C20" s="122" t="str">
        <f t="shared" si="1"/>
        <v/>
      </c>
      <c r="D20" s="92"/>
      <c r="E20" s="25"/>
    </row>
    <row r="21" spans="1:5" ht="21" customHeight="1">
      <c r="A21" s="120" t="str">
        <f t="shared" si="0"/>
        <v/>
      </c>
      <c r="B21" s="121" t="str">
        <f>IF(D21="","",IF(A21="","",ปก!$N$2&amp; "  "))</f>
        <v/>
      </c>
      <c r="C21" s="122" t="str">
        <f t="shared" si="1"/>
        <v/>
      </c>
      <c r="D21" s="5"/>
      <c r="E21" s="25"/>
    </row>
    <row r="22" spans="1:5" ht="21" customHeight="1">
      <c r="A22" s="120" t="str">
        <f t="shared" si="0"/>
        <v/>
      </c>
      <c r="B22" s="121" t="str">
        <f>IF(D22="","",IF(A22="","",ปก!$N$2&amp; "  "))</f>
        <v/>
      </c>
      <c r="C22" s="122" t="str">
        <f t="shared" si="1"/>
        <v/>
      </c>
      <c r="D22" s="6"/>
      <c r="E22" s="25"/>
    </row>
    <row r="23" spans="1:5" ht="21" customHeight="1">
      <c r="A23" s="120" t="str">
        <f t="shared" si="0"/>
        <v/>
      </c>
      <c r="B23" s="121" t="str">
        <f>IF(D23="","",IF(A23="","",ปก!$N$2&amp; "  "))</f>
        <v/>
      </c>
      <c r="C23" s="122" t="str">
        <f t="shared" si="1"/>
        <v/>
      </c>
      <c r="D23" s="5"/>
      <c r="E23" s="25"/>
    </row>
    <row r="24" spans="1:5" ht="21" customHeight="1">
      <c r="A24" s="120" t="str">
        <f t="shared" si="0"/>
        <v/>
      </c>
      <c r="B24" s="121" t="str">
        <f>IF(D24="","",IF(A24="","",ปก!$N$2&amp; "  "))</f>
        <v/>
      </c>
      <c r="C24" s="122" t="str">
        <f t="shared" si="1"/>
        <v/>
      </c>
      <c r="D24" s="5"/>
      <c r="E24" s="25"/>
    </row>
    <row r="25" spans="1:5" ht="21" customHeight="1">
      <c r="A25" s="120" t="str">
        <f t="shared" si="0"/>
        <v/>
      </c>
      <c r="B25" s="121" t="str">
        <f>IF(D25="","",IF(A25="","",ปก!$N$2&amp; "  "))</f>
        <v/>
      </c>
      <c r="C25" s="122" t="str">
        <f t="shared" si="1"/>
        <v/>
      </c>
      <c r="D25" s="5"/>
      <c r="E25" s="25"/>
    </row>
    <row r="26" spans="1:5" ht="21" customHeight="1">
      <c r="A26" s="120" t="str">
        <f t="shared" si="0"/>
        <v/>
      </c>
      <c r="B26" s="121" t="str">
        <f>IF(D26="","",IF(A26="","",ปก!$N$2&amp; "  "))</f>
        <v/>
      </c>
      <c r="C26" s="122" t="str">
        <f>IF(D26="","",IF(A25="","",A25+1))</f>
        <v/>
      </c>
      <c r="D26" s="5"/>
      <c r="E26" s="25"/>
    </row>
    <row r="27" spans="1:5" ht="21" customHeight="1">
      <c r="A27" s="120" t="str">
        <f t="shared" si="0"/>
        <v/>
      </c>
      <c r="B27" s="121" t="str">
        <f>IF(D27="","",IF(A27="","",ปก!$N$2&amp; "  "))</f>
        <v/>
      </c>
      <c r="C27" s="122" t="str">
        <f t="shared" si="1"/>
        <v/>
      </c>
      <c r="D27" s="7"/>
      <c r="E27" s="25"/>
    </row>
    <row r="28" spans="1:5" ht="21" customHeight="1">
      <c r="A28" s="120" t="str">
        <f t="shared" si="0"/>
        <v/>
      </c>
      <c r="B28" s="121" t="str">
        <f>IF(D28="","",IF(A28="","",ปก!$N$2&amp; "  "))</f>
        <v/>
      </c>
      <c r="C28" s="122" t="str">
        <f t="shared" si="1"/>
        <v/>
      </c>
      <c r="D28" s="7"/>
      <c r="E28" s="25"/>
    </row>
    <row r="29" spans="1:5" ht="21" customHeight="1" thickBot="1">
      <c r="A29" s="123" t="str">
        <f t="shared" si="0"/>
        <v/>
      </c>
      <c r="B29" s="124" t="str">
        <f>IF(D29="","",IF(A29="","",ปก!$N$2&amp; "  "))</f>
        <v/>
      </c>
      <c r="C29" s="125" t="str">
        <f t="shared" si="1"/>
        <v/>
      </c>
      <c r="D29" s="24"/>
      <c r="E29" s="26"/>
    </row>
    <row r="30" spans="1:5" ht="25.2" thickBot="1"/>
    <row r="31" spans="1:5">
      <c r="A31" s="126"/>
      <c r="B31" s="127"/>
      <c r="C31" s="128" t="s">
        <v>23</v>
      </c>
      <c r="D31" s="129"/>
      <c r="E31" s="130" t="s">
        <v>163</v>
      </c>
    </row>
    <row r="32" spans="1:5">
      <c r="A32" s="131"/>
      <c r="D32" s="132" t="str">
        <f>IF(ปก!H10="","","( " &amp; ปก!H10 &amp; " )")</f>
        <v>( นางวรวรรณ์ ศรีเพชร )</v>
      </c>
      <c r="E32" s="133"/>
    </row>
    <row r="33" spans="1:5" ht="12" customHeight="1">
      <c r="A33" s="131"/>
      <c r="E33" s="133"/>
    </row>
    <row r="34" spans="1:5">
      <c r="A34" s="131"/>
      <c r="C34" s="134" t="s">
        <v>23</v>
      </c>
      <c r="D34" s="135"/>
      <c r="E34" s="133" t="s">
        <v>163</v>
      </c>
    </row>
    <row r="35" spans="1:5" ht="25.2" thickBot="1">
      <c r="A35" s="136"/>
      <c r="B35" s="137"/>
      <c r="C35" s="137"/>
      <c r="D35" s="138" t="str">
        <f>IF(ปก!H11="","","( " &amp; ปก!H11 &amp; " )")</f>
        <v/>
      </c>
      <c r="E35" s="139"/>
    </row>
  </sheetData>
  <sheetProtection algorithmName="SHA-512" hashValue="sXBag9yhdy9xGuWX+8nBlcX5ppjDbQL7OHrCTNKVrv8vUcI1BYYi+22aZKD7TUMppCwvkx+ceDKKzashQdz2Yw==" saltValue="8RJ4jOFjQX+z9Q47O+1FVA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25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5.88671875" style="60" customWidth="1"/>
    <col min="4" max="23" width="3" style="60" customWidth="1"/>
    <col min="24" max="24" width="7" style="60" customWidth="1"/>
    <col min="25" max="16384" width="9.109375" style="60"/>
  </cols>
  <sheetData>
    <row r="1" spans="1:24">
      <c r="A1" s="204" t="s">
        <v>441</v>
      </c>
      <c r="B1" s="204"/>
      <c r="C1" s="204"/>
      <c r="D1" s="204"/>
      <c r="E1" s="204"/>
      <c r="F1" s="204"/>
      <c r="G1" s="204"/>
      <c r="H1" s="95"/>
      <c r="I1" s="95"/>
      <c r="J1" s="95"/>
      <c r="K1" s="95"/>
      <c r="L1" s="95"/>
      <c r="M1" s="204" t="str">
        <f>IF(ปก!E8="","",(ปก!I8))</f>
        <v/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21.6" thickBot="1">
      <c r="A2" s="200" t="s">
        <v>442</v>
      </c>
      <c r="B2" s="200"/>
      <c r="C2" s="96" t="s">
        <v>22</v>
      </c>
      <c r="D2" s="200" t="str">
        <f>ปก!H10</f>
        <v>นางวรวรรณ์ ศรีเพชร</v>
      </c>
      <c r="E2" s="200"/>
      <c r="F2" s="200"/>
      <c r="G2" s="200"/>
      <c r="H2" s="200"/>
      <c r="I2" s="200"/>
      <c r="J2" s="200"/>
      <c r="K2" s="200"/>
      <c r="L2" s="200" t="str">
        <f>IF(ปก!H11="","",(ปก!H11))</f>
        <v/>
      </c>
      <c r="M2" s="200"/>
      <c r="N2" s="200"/>
      <c r="O2" s="200"/>
      <c r="P2" s="200"/>
      <c r="Q2" s="200"/>
      <c r="R2" s="200"/>
      <c r="S2" s="200"/>
      <c r="T2" s="200" t="str">
        <f>ปก!F9</f>
        <v>ชั้นประถมศึกษาปีที่ 6</v>
      </c>
      <c r="U2" s="200"/>
      <c r="V2" s="200"/>
      <c r="W2" s="200"/>
      <c r="X2" s="200"/>
    </row>
    <row r="3" spans="1:24" ht="21.6" thickBot="1">
      <c r="A3" s="214" t="s">
        <v>1</v>
      </c>
      <c r="B3" s="210" t="s">
        <v>433</v>
      </c>
      <c r="C3" s="211"/>
      <c r="D3" s="205" t="s">
        <v>434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  <c r="X3" s="208" t="s">
        <v>435</v>
      </c>
    </row>
    <row r="4" spans="1:24" ht="95.25" customHeight="1" thickBot="1">
      <c r="A4" s="215"/>
      <c r="B4" s="212"/>
      <c r="C4" s="213"/>
      <c r="D4" s="201" t="s">
        <v>436</v>
      </c>
      <c r="E4" s="202"/>
      <c r="F4" s="202"/>
      <c r="G4" s="203"/>
      <c r="H4" s="201" t="s">
        <v>437</v>
      </c>
      <c r="I4" s="202"/>
      <c r="J4" s="202"/>
      <c r="K4" s="203"/>
      <c r="L4" s="201" t="s">
        <v>438</v>
      </c>
      <c r="M4" s="202"/>
      <c r="N4" s="202"/>
      <c r="O4" s="203"/>
      <c r="P4" s="201" t="s">
        <v>439</v>
      </c>
      <c r="Q4" s="202"/>
      <c r="R4" s="202"/>
      <c r="S4" s="203"/>
      <c r="T4" s="201" t="s">
        <v>440</v>
      </c>
      <c r="U4" s="202"/>
      <c r="V4" s="202"/>
      <c r="W4" s="203"/>
      <c r="X4" s="209"/>
    </row>
    <row r="5" spans="1:24" ht="21.6" thickBot="1">
      <c r="A5" s="215"/>
      <c r="B5" s="212"/>
      <c r="C5" s="213"/>
      <c r="D5" s="205">
        <v>20</v>
      </c>
      <c r="E5" s="206"/>
      <c r="F5" s="206"/>
      <c r="G5" s="207"/>
      <c r="H5" s="205">
        <v>20</v>
      </c>
      <c r="I5" s="206"/>
      <c r="J5" s="206"/>
      <c r="K5" s="207"/>
      <c r="L5" s="205">
        <v>20</v>
      </c>
      <c r="M5" s="206"/>
      <c r="N5" s="206"/>
      <c r="O5" s="207"/>
      <c r="P5" s="205">
        <v>20</v>
      </c>
      <c r="Q5" s="206"/>
      <c r="R5" s="206"/>
      <c r="S5" s="207"/>
      <c r="T5" s="205">
        <v>20</v>
      </c>
      <c r="U5" s="206"/>
      <c r="V5" s="206"/>
      <c r="W5" s="207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เด็กชายนพเก้า  อุตพันธ์  </v>
      </c>
      <c r="C6" s="196"/>
      <c r="D6" s="197"/>
      <c r="E6" s="198"/>
      <c r="F6" s="198"/>
      <c r="G6" s="199"/>
      <c r="H6" s="197"/>
      <c r="I6" s="198"/>
      <c r="J6" s="198"/>
      <c r="K6" s="199"/>
      <c r="L6" s="197"/>
      <c r="M6" s="198"/>
      <c r="N6" s="198"/>
      <c r="O6" s="199"/>
      <c r="P6" s="197"/>
      <c r="Q6" s="198"/>
      <c r="R6" s="198"/>
      <c r="S6" s="199"/>
      <c r="T6" s="197"/>
      <c r="U6" s="198"/>
      <c r="V6" s="198"/>
      <c r="W6" s="199"/>
      <c r="X6" s="98">
        <f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เด็กชายเดชานนท์ คณานิตย์  </v>
      </c>
      <c r="C7" s="188"/>
      <c r="D7" s="189"/>
      <c r="E7" s="190"/>
      <c r="F7" s="190"/>
      <c r="G7" s="191"/>
      <c r="H7" s="189"/>
      <c r="I7" s="190"/>
      <c r="J7" s="190"/>
      <c r="K7" s="191"/>
      <c r="L7" s="189"/>
      <c r="M7" s="190"/>
      <c r="N7" s="190"/>
      <c r="O7" s="191"/>
      <c r="P7" s="189"/>
      <c r="Q7" s="190"/>
      <c r="R7" s="190"/>
      <c r="S7" s="191"/>
      <c r="T7" s="189"/>
      <c r="U7" s="190"/>
      <c r="V7" s="190"/>
      <c r="W7" s="191"/>
      <c r="X7" s="99">
        <f t="shared" ref="X7:X28" si="0">IF($B7="","",(SUM(D7:W7)))</f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เด็กชายภาคภูมิ  ปิ่นสุก  </v>
      </c>
      <c r="C8" s="188"/>
      <c r="D8" s="189"/>
      <c r="E8" s="190"/>
      <c r="F8" s="190"/>
      <c r="G8" s="191"/>
      <c r="H8" s="189"/>
      <c r="I8" s="190"/>
      <c r="J8" s="190"/>
      <c r="K8" s="191"/>
      <c r="L8" s="189"/>
      <c r="M8" s="190"/>
      <c r="N8" s="190"/>
      <c r="O8" s="191"/>
      <c r="P8" s="189"/>
      <c r="Q8" s="190"/>
      <c r="R8" s="190"/>
      <c r="S8" s="191"/>
      <c r="T8" s="189"/>
      <c r="U8" s="190"/>
      <c r="V8" s="190"/>
      <c r="W8" s="191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เด็กชายอรรถนนท์ สายพานทอง  </v>
      </c>
      <c r="C9" s="188"/>
      <c r="D9" s="189"/>
      <c r="E9" s="190"/>
      <c r="F9" s="190"/>
      <c r="G9" s="191"/>
      <c r="H9" s="189"/>
      <c r="I9" s="190"/>
      <c r="J9" s="190"/>
      <c r="K9" s="191"/>
      <c r="L9" s="189"/>
      <c r="M9" s="190"/>
      <c r="N9" s="190"/>
      <c r="O9" s="191"/>
      <c r="P9" s="189"/>
      <c r="Q9" s="190"/>
      <c r="R9" s="190"/>
      <c r="S9" s="191"/>
      <c r="T9" s="189"/>
      <c r="U9" s="190"/>
      <c r="V9" s="190"/>
      <c r="W9" s="191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เด็กชายอธิชา  นัยรัตน์  </v>
      </c>
      <c r="C10" s="188"/>
      <c r="D10" s="189"/>
      <c r="E10" s="190"/>
      <c r="F10" s="190"/>
      <c r="G10" s="191"/>
      <c r="H10" s="189"/>
      <c r="I10" s="190"/>
      <c r="J10" s="190"/>
      <c r="K10" s="191"/>
      <c r="L10" s="189"/>
      <c r="M10" s="190"/>
      <c r="N10" s="190"/>
      <c r="O10" s="191"/>
      <c r="P10" s="189"/>
      <c r="Q10" s="190"/>
      <c r="R10" s="190"/>
      <c r="S10" s="191"/>
      <c r="T10" s="189"/>
      <c r="U10" s="190"/>
      <c r="V10" s="190"/>
      <c r="W10" s="191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เด็กชายดนัยเทพ ปังกลาง  </v>
      </c>
      <c r="C11" s="188"/>
      <c r="D11" s="189"/>
      <c r="E11" s="190"/>
      <c r="F11" s="190"/>
      <c r="G11" s="191"/>
      <c r="H11" s="189"/>
      <c r="I11" s="190"/>
      <c r="J11" s="190"/>
      <c r="K11" s="191"/>
      <c r="L11" s="189"/>
      <c r="M11" s="190"/>
      <c r="N11" s="190"/>
      <c r="O11" s="191"/>
      <c r="P11" s="189"/>
      <c r="Q11" s="190"/>
      <c r="R11" s="190"/>
      <c r="S11" s="191"/>
      <c r="T11" s="189"/>
      <c r="U11" s="190"/>
      <c r="V11" s="190"/>
      <c r="W11" s="191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เด็กชายชญานนท์ รัตนบุรี  </v>
      </c>
      <c r="C12" s="188"/>
      <c r="D12" s="189"/>
      <c r="E12" s="190"/>
      <c r="F12" s="190"/>
      <c r="G12" s="191"/>
      <c r="H12" s="189"/>
      <c r="I12" s="190"/>
      <c r="J12" s="190"/>
      <c r="K12" s="191"/>
      <c r="L12" s="189"/>
      <c r="M12" s="190"/>
      <c r="N12" s="190"/>
      <c r="O12" s="191"/>
      <c r="P12" s="189"/>
      <c r="Q12" s="190"/>
      <c r="R12" s="190"/>
      <c r="S12" s="191"/>
      <c r="T12" s="189"/>
      <c r="U12" s="190"/>
      <c r="V12" s="190"/>
      <c r="W12" s="191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เด็กชายอัครพล เตโพธิ์  </v>
      </c>
      <c r="C13" s="188"/>
      <c r="D13" s="189"/>
      <c r="E13" s="190"/>
      <c r="F13" s="190"/>
      <c r="G13" s="191"/>
      <c r="H13" s="189"/>
      <c r="I13" s="190"/>
      <c r="J13" s="190"/>
      <c r="K13" s="191"/>
      <c r="L13" s="189"/>
      <c r="M13" s="190"/>
      <c r="N13" s="190"/>
      <c r="O13" s="191"/>
      <c r="P13" s="189"/>
      <c r="Q13" s="190"/>
      <c r="R13" s="190"/>
      <c r="S13" s="191"/>
      <c r="T13" s="189"/>
      <c r="U13" s="190"/>
      <c r="V13" s="190"/>
      <c r="W13" s="191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เด็กชายบัญญพนต์ แสนหลวง  </v>
      </c>
      <c r="C14" s="188"/>
      <c r="D14" s="189"/>
      <c r="E14" s="190"/>
      <c r="F14" s="190"/>
      <c r="G14" s="191"/>
      <c r="H14" s="189"/>
      <c r="I14" s="190"/>
      <c r="J14" s="190"/>
      <c r="K14" s="191"/>
      <c r="L14" s="189"/>
      <c r="M14" s="190"/>
      <c r="N14" s="190"/>
      <c r="O14" s="191"/>
      <c r="P14" s="189"/>
      <c r="Q14" s="190"/>
      <c r="R14" s="190"/>
      <c r="S14" s="191"/>
      <c r="T14" s="189"/>
      <c r="U14" s="190"/>
      <c r="V14" s="190"/>
      <c r="W14" s="191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เด็กชายติณณภพ ผาตะนนท์  </v>
      </c>
      <c r="C15" s="188"/>
      <c r="D15" s="189"/>
      <c r="E15" s="190"/>
      <c r="F15" s="190"/>
      <c r="G15" s="191"/>
      <c r="H15" s="189"/>
      <c r="I15" s="190"/>
      <c r="J15" s="190"/>
      <c r="K15" s="191"/>
      <c r="L15" s="189"/>
      <c r="M15" s="190"/>
      <c r="N15" s="190"/>
      <c r="O15" s="191"/>
      <c r="P15" s="189"/>
      <c r="Q15" s="190"/>
      <c r="R15" s="190"/>
      <c r="S15" s="191"/>
      <c r="T15" s="189"/>
      <c r="U15" s="190"/>
      <c r="V15" s="190"/>
      <c r="W15" s="191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เด็กหญิงลินดา วรจันทร์  </v>
      </c>
      <c r="C16" s="188"/>
      <c r="D16" s="189"/>
      <c r="E16" s="190"/>
      <c r="F16" s="190"/>
      <c r="G16" s="191"/>
      <c r="H16" s="189"/>
      <c r="I16" s="190"/>
      <c r="J16" s="190"/>
      <c r="K16" s="191"/>
      <c r="L16" s="189"/>
      <c r="M16" s="190"/>
      <c r="N16" s="190"/>
      <c r="O16" s="191"/>
      <c r="P16" s="189"/>
      <c r="Q16" s="190"/>
      <c r="R16" s="190"/>
      <c r="S16" s="191"/>
      <c r="T16" s="189"/>
      <c r="U16" s="190"/>
      <c r="V16" s="190"/>
      <c r="W16" s="191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เด็กหญิงกัญญรัตน์ หกขุนทด   </v>
      </c>
      <c r="C17" s="188"/>
      <c r="D17" s="189"/>
      <c r="E17" s="190"/>
      <c r="F17" s="190"/>
      <c r="G17" s="191"/>
      <c r="H17" s="189"/>
      <c r="I17" s="190"/>
      <c r="J17" s="190"/>
      <c r="K17" s="191"/>
      <c r="L17" s="189"/>
      <c r="M17" s="190"/>
      <c r="N17" s="190"/>
      <c r="O17" s="191"/>
      <c r="P17" s="189"/>
      <c r="Q17" s="190"/>
      <c r="R17" s="190"/>
      <c r="S17" s="191"/>
      <c r="T17" s="189"/>
      <c r="U17" s="190"/>
      <c r="V17" s="190"/>
      <c r="W17" s="191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/>
      </c>
      <c r="B18" s="187" t="str">
        <f>IF(รายชื่อสมาชิก!D17="","",รายชื่อสมาชิก!D17&amp; "  " )</f>
        <v/>
      </c>
      <c r="C18" s="188"/>
      <c r="D18" s="189"/>
      <c r="E18" s="190"/>
      <c r="F18" s="190"/>
      <c r="G18" s="191"/>
      <c r="H18" s="189"/>
      <c r="I18" s="190"/>
      <c r="J18" s="190"/>
      <c r="K18" s="191"/>
      <c r="L18" s="189"/>
      <c r="M18" s="190"/>
      <c r="N18" s="190"/>
      <c r="O18" s="191"/>
      <c r="P18" s="189"/>
      <c r="Q18" s="190"/>
      <c r="R18" s="190"/>
      <c r="S18" s="191"/>
      <c r="T18" s="189"/>
      <c r="U18" s="190"/>
      <c r="V18" s="190"/>
      <c r="W18" s="191"/>
      <c r="X18" s="99" t="str">
        <f t="shared" si="0"/>
        <v/>
      </c>
    </row>
    <row r="19" spans="1:24">
      <c r="A19" s="62" t="str">
        <f>IF(รายชื่อสมาชิก!A18="","",รายชื่อสมาชิก!A18&amp; "  " )</f>
        <v/>
      </c>
      <c r="B19" s="187" t="str">
        <f>IF(รายชื่อสมาชิก!D18="","",รายชื่อสมาชิก!D18&amp; "  " )</f>
        <v/>
      </c>
      <c r="C19" s="188"/>
      <c r="D19" s="189"/>
      <c r="E19" s="190"/>
      <c r="F19" s="190"/>
      <c r="G19" s="191"/>
      <c r="H19" s="189"/>
      <c r="I19" s="190"/>
      <c r="J19" s="190"/>
      <c r="K19" s="191"/>
      <c r="L19" s="189"/>
      <c r="M19" s="190"/>
      <c r="N19" s="190"/>
      <c r="O19" s="191"/>
      <c r="P19" s="189"/>
      <c r="Q19" s="190"/>
      <c r="R19" s="190"/>
      <c r="S19" s="191"/>
      <c r="T19" s="189"/>
      <c r="U19" s="190"/>
      <c r="V19" s="190"/>
      <c r="W19" s="191"/>
      <c r="X19" s="99" t="str">
        <f t="shared" si="0"/>
        <v/>
      </c>
    </row>
    <row r="20" spans="1:24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188"/>
      <c r="D20" s="189"/>
      <c r="E20" s="190"/>
      <c r="F20" s="190"/>
      <c r="G20" s="191"/>
      <c r="H20" s="189"/>
      <c r="I20" s="190"/>
      <c r="J20" s="190"/>
      <c r="K20" s="191"/>
      <c r="L20" s="189"/>
      <c r="M20" s="190"/>
      <c r="N20" s="190"/>
      <c r="O20" s="191"/>
      <c r="P20" s="189"/>
      <c r="Q20" s="190"/>
      <c r="R20" s="190"/>
      <c r="S20" s="191"/>
      <c r="T20" s="189"/>
      <c r="U20" s="190"/>
      <c r="V20" s="190"/>
      <c r="W20" s="191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188"/>
      <c r="D21" s="189"/>
      <c r="E21" s="190"/>
      <c r="F21" s="190"/>
      <c r="G21" s="191"/>
      <c r="H21" s="189"/>
      <c r="I21" s="190"/>
      <c r="J21" s="190"/>
      <c r="K21" s="191"/>
      <c r="L21" s="189"/>
      <c r="M21" s="190"/>
      <c r="N21" s="190"/>
      <c r="O21" s="191"/>
      <c r="P21" s="189"/>
      <c r="Q21" s="190"/>
      <c r="R21" s="190"/>
      <c r="S21" s="191"/>
      <c r="T21" s="189"/>
      <c r="U21" s="190"/>
      <c r="V21" s="190"/>
      <c r="W21" s="191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188"/>
      <c r="D22" s="189"/>
      <c r="E22" s="190"/>
      <c r="F22" s="190"/>
      <c r="G22" s="191"/>
      <c r="H22" s="189"/>
      <c r="I22" s="190"/>
      <c r="J22" s="190"/>
      <c r="K22" s="191"/>
      <c r="L22" s="189"/>
      <c r="M22" s="190"/>
      <c r="N22" s="190"/>
      <c r="O22" s="191"/>
      <c r="P22" s="189"/>
      <c r="Q22" s="190"/>
      <c r="R22" s="190"/>
      <c r="S22" s="191"/>
      <c r="T22" s="189"/>
      <c r="U22" s="190"/>
      <c r="V22" s="190"/>
      <c r="W22" s="191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188"/>
      <c r="D23" s="189"/>
      <c r="E23" s="190"/>
      <c r="F23" s="190"/>
      <c r="G23" s="191"/>
      <c r="H23" s="189"/>
      <c r="I23" s="190"/>
      <c r="J23" s="190"/>
      <c r="K23" s="191"/>
      <c r="L23" s="189"/>
      <c r="M23" s="190"/>
      <c r="N23" s="190"/>
      <c r="O23" s="191"/>
      <c r="P23" s="189"/>
      <c r="Q23" s="190"/>
      <c r="R23" s="190"/>
      <c r="S23" s="191"/>
      <c r="T23" s="189"/>
      <c r="U23" s="190"/>
      <c r="V23" s="190"/>
      <c r="W23" s="191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188"/>
      <c r="D24" s="189"/>
      <c r="E24" s="190"/>
      <c r="F24" s="190"/>
      <c r="G24" s="191"/>
      <c r="H24" s="189"/>
      <c r="I24" s="190"/>
      <c r="J24" s="190"/>
      <c r="K24" s="191"/>
      <c r="L24" s="189"/>
      <c r="M24" s="190"/>
      <c r="N24" s="190"/>
      <c r="O24" s="191"/>
      <c r="P24" s="189"/>
      <c r="Q24" s="190"/>
      <c r="R24" s="190"/>
      <c r="S24" s="191"/>
      <c r="T24" s="189"/>
      <c r="U24" s="190"/>
      <c r="V24" s="190"/>
      <c r="W24" s="191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188"/>
      <c r="D25" s="189"/>
      <c r="E25" s="190"/>
      <c r="F25" s="190"/>
      <c r="G25" s="191"/>
      <c r="H25" s="189"/>
      <c r="I25" s="190"/>
      <c r="J25" s="190"/>
      <c r="K25" s="191"/>
      <c r="L25" s="189"/>
      <c r="M25" s="190"/>
      <c r="N25" s="190"/>
      <c r="O25" s="191"/>
      <c r="P25" s="189"/>
      <c r="Q25" s="190"/>
      <c r="R25" s="190"/>
      <c r="S25" s="191"/>
      <c r="T25" s="189"/>
      <c r="U25" s="190"/>
      <c r="V25" s="190"/>
      <c r="W25" s="191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188"/>
      <c r="D26" s="189"/>
      <c r="E26" s="190"/>
      <c r="F26" s="190"/>
      <c r="G26" s="191"/>
      <c r="H26" s="189"/>
      <c r="I26" s="190"/>
      <c r="J26" s="190"/>
      <c r="K26" s="191"/>
      <c r="L26" s="189"/>
      <c r="M26" s="190"/>
      <c r="N26" s="190"/>
      <c r="O26" s="191"/>
      <c r="P26" s="189"/>
      <c r="Q26" s="190"/>
      <c r="R26" s="190"/>
      <c r="S26" s="191"/>
      <c r="T26" s="189"/>
      <c r="U26" s="190"/>
      <c r="V26" s="190"/>
      <c r="W26" s="191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188"/>
      <c r="D27" s="189"/>
      <c r="E27" s="190"/>
      <c r="F27" s="190"/>
      <c r="G27" s="191"/>
      <c r="H27" s="189"/>
      <c r="I27" s="190"/>
      <c r="J27" s="190"/>
      <c r="K27" s="191"/>
      <c r="L27" s="189"/>
      <c r="M27" s="190"/>
      <c r="N27" s="190"/>
      <c r="O27" s="191"/>
      <c r="P27" s="189"/>
      <c r="Q27" s="190"/>
      <c r="R27" s="190"/>
      <c r="S27" s="191"/>
      <c r="T27" s="189"/>
      <c r="U27" s="190"/>
      <c r="V27" s="190"/>
      <c r="W27" s="191"/>
      <c r="X27" s="99" t="str">
        <f t="shared" si="0"/>
        <v/>
      </c>
    </row>
    <row r="28" spans="1:24" ht="21.6" thickBot="1">
      <c r="A28" s="62" t="str">
        <f>IF(รายชื่อสมาชิก!A27="","",รายชื่อสมาชิก!A27&amp; "  " )</f>
        <v/>
      </c>
      <c r="B28" s="187" t="str">
        <f>IF(รายชื่อสมาชิก!D27="","",รายชื่อสมาชิก!D27&amp; "  " )</f>
        <v/>
      </c>
      <c r="C28" s="188"/>
      <c r="D28" s="192"/>
      <c r="E28" s="193"/>
      <c r="F28" s="193"/>
      <c r="G28" s="194"/>
      <c r="H28" s="192"/>
      <c r="I28" s="193"/>
      <c r="J28" s="193"/>
      <c r="K28" s="194"/>
      <c r="L28" s="192"/>
      <c r="M28" s="193"/>
      <c r="N28" s="193"/>
      <c r="O28" s="194"/>
      <c r="P28" s="192"/>
      <c r="Q28" s="193"/>
      <c r="R28" s="193"/>
      <c r="S28" s="194"/>
      <c r="T28" s="192"/>
      <c r="U28" s="193"/>
      <c r="V28" s="193"/>
      <c r="W28" s="194"/>
      <c r="X28" s="99" t="str">
        <f t="shared" si="0"/>
        <v/>
      </c>
    </row>
  </sheetData>
  <sheetProtection algorithmName="SHA-512" hashValue="1X6bcIB1R6k1F4niGNMGvPjhYt9GBeb34wwsldY3wZBvuwNhRqPUqWHh7+VGFla/OBhAObrJRg4isvEsSJmnzg==" saltValue="3pNkOZT3+MVv+bGDhkScEQ==" spinCount="100000" sheet="1" objects="1" scenarios="1"/>
  <mergeCells count="158">
    <mergeCell ref="A1:G1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tabSelected="1" view="pageLayout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4.21875" style="60" customWidth="1"/>
    <col min="4" max="23" width="3" style="60" customWidth="1"/>
    <col min="24" max="24" width="7.33203125" style="60" customWidth="1"/>
    <col min="25" max="16384" width="9.109375" style="60"/>
  </cols>
  <sheetData>
    <row r="1" spans="1:24">
      <c r="A1" s="204" t="s">
        <v>441</v>
      </c>
      <c r="B1" s="204"/>
      <c r="C1" s="204"/>
      <c r="D1" s="204"/>
      <c r="E1" s="204"/>
      <c r="F1" s="204"/>
      <c r="G1" s="204"/>
      <c r="H1" s="95"/>
      <c r="I1" s="95"/>
      <c r="J1" s="95"/>
      <c r="K1" s="95"/>
      <c r="L1" s="95"/>
      <c r="M1" s="204" t="str">
        <f>IF(ปก!E8="","",(ปก!I8))</f>
        <v/>
      </c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21.6" thickBot="1">
      <c r="A2" s="218" t="s">
        <v>443</v>
      </c>
      <c r="B2" s="218"/>
      <c r="C2" s="94" t="s">
        <v>22</v>
      </c>
      <c r="D2" s="218" t="str">
        <f>ปก!H10</f>
        <v>นางวรวรรณ์ ศรีเพชร</v>
      </c>
      <c r="E2" s="218"/>
      <c r="F2" s="218"/>
      <c r="G2" s="218"/>
      <c r="H2" s="218"/>
      <c r="I2" s="218"/>
      <c r="J2" s="218"/>
      <c r="K2" s="218"/>
      <c r="L2" s="218" t="str">
        <f>IF(ปก!H11="","",(ปก!H11))</f>
        <v/>
      </c>
      <c r="M2" s="218"/>
      <c r="N2" s="218"/>
      <c r="O2" s="218"/>
      <c r="P2" s="218"/>
      <c r="Q2" s="218"/>
      <c r="R2" s="218"/>
      <c r="S2" s="218"/>
      <c r="T2" s="218" t="str">
        <f>ปก!F9</f>
        <v>ชั้นประถมศึกษาปีที่ 6</v>
      </c>
      <c r="U2" s="218"/>
      <c r="V2" s="218"/>
      <c r="W2" s="218"/>
      <c r="X2" s="218"/>
    </row>
    <row r="3" spans="1:24" ht="21.6" thickBot="1">
      <c r="A3" s="214" t="s">
        <v>1</v>
      </c>
      <c r="B3" s="210" t="s">
        <v>433</v>
      </c>
      <c r="C3" s="211"/>
      <c r="D3" s="205" t="s">
        <v>434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  <c r="X3" s="208" t="s">
        <v>435</v>
      </c>
    </row>
    <row r="4" spans="1:24" ht="95.25" customHeight="1" thickBot="1">
      <c r="A4" s="215"/>
      <c r="B4" s="212"/>
      <c r="C4" s="213"/>
      <c r="D4" s="201" t="s">
        <v>436</v>
      </c>
      <c r="E4" s="202"/>
      <c r="F4" s="202"/>
      <c r="G4" s="203"/>
      <c r="H4" s="201" t="s">
        <v>437</v>
      </c>
      <c r="I4" s="202"/>
      <c r="J4" s="202"/>
      <c r="K4" s="203"/>
      <c r="L4" s="201" t="s">
        <v>438</v>
      </c>
      <c r="M4" s="202"/>
      <c r="N4" s="202"/>
      <c r="O4" s="203"/>
      <c r="P4" s="201" t="s">
        <v>439</v>
      </c>
      <c r="Q4" s="202"/>
      <c r="R4" s="202"/>
      <c r="S4" s="203"/>
      <c r="T4" s="201" t="s">
        <v>440</v>
      </c>
      <c r="U4" s="202"/>
      <c r="V4" s="202"/>
      <c r="W4" s="203"/>
      <c r="X4" s="209"/>
    </row>
    <row r="5" spans="1:24" ht="21.6" thickBot="1">
      <c r="A5" s="215"/>
      <c r="B5" s="212"/>
      <c r="C5" s="213"/>
      <c r="D5" s="205">
        <v>20</v>
      </c>
      <c r="E5" s="206"/>
      <c r="F5" s="206"/>
      <c r="G5" s="207"/>
      <c r="H5" s="205">
        <v>20</v>
      </c>
      <c r="I5" s="206"/>
      <c r="J5" s="206"/>
      <c r="K5" s="207"/>
      <c r="L5" s="205">
        <v>20</v>
      </c>
      <c r="M5" s="206"/>
      <c r="N5" s="206"/>
      <c r="O5" s="207"/>
      <c r="P5" s="205">
        <v>20</v>
      </c>
      <c r="Q5" s="206"/>
      <c r="R5" s="206"/>
      <c r="S5" s="207"/>
      <c r="T5" s="205">
        <v>20</v>
      </c>
      <c r="U5" s="206"/>
      <c r="V5" s="206"/>
      <c r="W5" s="207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เด็กชายนพเก้า  อุตพันธ์  </v>
      </c>
      <c r="C6" s="196"/>
      <c r="D6" s="197"/>
      <c r="E6" s="198"/>
      <c r="F6" s="198"/>
      <c r="G6" s="199"/>
      <c r="H6" s="197"/>
      <c r="I6" s="198"/>
      <c r="J6" s="198"/>
      <c r="K6" s="199"/>
      <c r="L6" s="197"/>
      <c r="M6" s="198"/>
      <c r="N6" s="198"/>
      <c r="O6" s="199"/>
      <c r="P6" s="197"/>
      <c r="Q6" s="198"/>
      <c r="R6" s="198"/>
      <c r="S6" s="199"/>
      <c r="T6" s="197"/>
      <c r="U6" s="198"/>
      <c r="V6" s="198"/>
      <c r="W6" s="199"/>
      <c r="X6" s="99">
        <f t="shared" ref="X6:X28" si="0"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เด็กชายเดชานนท์ คณานิตย์  </v>
      </c>
      <c r="C7" s="188"/>
      <c r="D7" s="189"/>
      <c r="E7" s="190"/>
      <c r="F7" s="190"/>
      <c r="G7" s="191"/>
      <c r="H7" s="189"/>
      <c r="I7" s="190"/>
      <c r="J7" s="190"/>
      <c r="K7" s="191"/>
      <c r="L7" s="189"/>
      <c r="M7" s="190"/>
      <c r="N7" s="190"/>
      <c r="O7" s="191"/>
      <c r="P7" s="189"/>
      <c r="Q7" s="190"/>
      <c r="R7" s="190"/>
      <c r="S7" s="191"/>
      <c r="T7" s="189"/>
      <c r="U7" s="190"/>
      <c r="V7" s="190"/>
      <c r="W7" s="191"/>
      <c r="X7" s="99">
        <f t="shared" si="0"/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เด็กชายภาคภูมิ  ปิ่นสุก  </v>
      </c>
      <c r="C8" s="188"/>
      <c r="D8" s="189"/>
      <c r="E8" s="190"/>
      <c r="F8" s="190"/>
      <c r="G8" s="191"/>
      <c r="H8" s="189"/>
      <c r="I8" s="190"/>
      <c r="J8" s="190"/>
      <c r="K8" s="191"/>
      <c r="L8" s="189"/>
      <c r="M8" s="190"/>
      <c r="N8" s="190"/>
      <c r="O8" s="191"/>
      <c r="P8" s="189"/>
      <c r="Q8" s="190"/>
      <c r="R8" s="190"/>
      <c r="S8" s="191"/>
      <c r="T8" s="189"/>
      <c r="U8" s="190"/>
      <c r="V8" s="190"/>
      <c r="W8" s="191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เด็กชายอรรถนนท์ สายพานทอง  </v>
      </c>
      <c r="C9" s="188"/>
      <c r="D9" s="189"/>
      <c r="E9" s="190"/>
      <c r="F9" s="190"/>
      <c r="G9" s="191"/>
      <c r="H9" s="189"/>
      <c r="I9" s="190"/>
      <c r="J9" s="190"/>
      <c r="K9" s="191"/>
      <c r="L9" s="189"/>
      <c r="M9" s="190"/>
      <c r="N9" s="190"/>
      <c r="O9" s="191"/>
      <c r="P9" s="189"/>
      <c r="Q9" s="190"/>
      <c r="R9" s="190"/>
      <c r="S9" s="191"/>
      <c r="T9" s="189"/>
      <c r="U9" s="190"/>
      <c r="V9" s="190"/>
      <c r="W9" s="191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เด็กชายอธิชา  นัยรัตน์  </v>
      </c>
      <c r="C10" s="188"/>
      <c r="D10" s="189"/>
      <c r="E10" s="190"/>
      <c r="F10" s="190"/>
      <c r="G10" s="191"/>
      <c r="H10" s="189"/>
      <c r="I10" s="190"/>
      <c r="J10" s="190"/>
      <c r="K10" s="191"/>
      <c r="L10" s="189"/>
      <c r="M10" s="190"/>
      <c r="N10" s="190"/>
      <c r="O10" s="191"/>
      <c r="P10" s="189"/>
      <c r="Q10" s="190"/>
      <c r="R10" s="190"/>
      <c r="S10" s="191"/>
      <c r="T10" s="189"/>
      <c r="U10" s="190"/>
      <c r="V10" s="190"/>
      <c r="W10" s="191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เด็กชายดนัยเทพ ปังกลาง  </v>
      </c>
      <c r="C11" s="188"/>
      <c r="D11" s="189"/>
      <c r="E11" s="190"/>
      <c r="F11" s="190"/>
      <c r="G11" s="191"/>
      <c r="H11" s="189"/>
      <c r="I11" s="190"/>
      <c r="J11" s="190"/>
      <c r="K11" s="191"/>
      <c r="L11" s="189"/>
      <c r="M11" s="190"/>
      <c r="N11" s="190"/>
      <c r="O11" s="191"/>
      <c r="P11" s="189"/>
      <c r="Q11" s="190"/>
      <c r="R11" s="190"/>
      <c r="S11" s="191"/>
      <c r="T11" s="189"/>
      <c r="U11" s="190"/>
      <c r="V11" s="190"/>
      <c r="W11" s="191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เด็กชายชญานนท์ รัตนบุรี  </v>
      </c>
      <c r="C12" s="188"/>
      <c r="D12" s="189"/>
      <c r="E12" s="190"/>
      <c r="F12" s="190"/>
      <c r="G12" s="191"/>
      <c r="H12" s="189"/>
      <c r="I12" s="190"/>
      <c r="J12" s="190"/>
      <c r="K12" s="191"/>
      <c r="L12" s="189"/>
      <c r="M12" s="190"/>
      <c r="N12" s="190"/>
      <c r="O12" s="191"/>
      <c r="P12" s="189"/>
      <c r="Q12" s="190"/>
      <c r="R12" s="190"/>
      <c r="S12" s="191"/>
      <c r="T12" s="189"/>
      <c r="U12" s="190"/>
      <c r="V12" s="190"/>
      <c r="W12" s="191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เด็กชายอัครพล เตโพธิ์  </v>
      </c>
      <c r="C13" s="188"/>
      <c r="D13" s="189"/>
      <c r="E13" s="190"/>
      <c r="F13" s="190"/>
      <c r="G13" s="191"/>
      <c r="H13" s="189"/>
      <c r="I13" s="190"/>
      <c r="J13" s="190"/>
      <c r="K13" s="191"/>
      <c r="L13" s="189"/>
      <c r="M13" s="190"/>
      <c r="N13" s="190"/>
      <c r="O13" s="191"/>
      <c r="P13" s="189"/>
      <c r="Q13" s="190"/>
      <c r="R13" s="190"/>
      <c r="S13" s="191"/>
      <c r="T13" s="189"/>
      <c r="U13" s="190"/>
      <c r="V13" s="190"/>
      <c r="W13" s="191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เด็กชายบัญญพนต์ แสนหลวง  </v>
      </c>
      <c r="C14" s="188"/>
      <c r="D14" s="189"/>
      <c r="E14" s="190"/>
      <c r="F14" s="190"/>
      <c r="G14" s="191"/>
      <c r="H14" s="189"/>
      <c r="I14" s="190"/>
      <c r="J14" s="190"/>
      <c r="K14" s="191"/>
      <c r="L14" s="189"/>
      <c r="M14" s="190"/>
      <c r="N14" s="190"/>
      <c r="O14" s="191"/>
      <c r="P14" s="189"/>
      <c r="Q14" s="190"/>
      <c r="R14" s="190"/>
      <c r="S14" s="191"/>
      <c r="T14" s="189"/>
      <c r="U14" s="190"/>
      <c r="V14" s="190"/>
      <c r="W14" s="191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เด็กชายติณณภพ ผาตะนนท์  </v>
      </c>
      <c r="C15" s="188"/>
      <c r="D15" s="189"/>
      <c r="E15" s="190"/>
      <c r="F15" s="190"/>
      <c r="G15" s="191"/>
      <c r="H15" s="189"/>
      <c r="I15" s="190"/>
      <c r="J15" s="190"/>
      <c r="K15" s="191"/>
      <c r="L15" s="189"/>
      <c r="M15" s="190"/>
      <c r="N15" s="190"/>
      <c r="O15" s="191"/>
      <c r="P15" s="189"/>
      <c r="Q15" s="190"/>
      <c r="R15" s="190"/>
      <c r="S15" s="191"/>
      <c r="T15" s="189"/>
      <c r="U15" s="190"/>
      <c r="V15" s="190"/>
      <c r="W15" s="191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เด็กหญิงลินดา วรจันทร์  </v>
      </c>
      <c r="C16" s="188"/>
      <c r="D16" s="189"/>
      <c r="E16" s="190"/>
      <c r="F16" s="190"/>
      <c r="G16" s="191"/>
      <c r="H16" s="189"/>
      <c r="I16" s="190"/>
      <c r="J16" s="190"/>
      <c r="K16" s="191"/>
      <c r="L16" s="189"/>
      <c r="M16" s="190"/>
      <c r="N16" s="190"/>
      <c r="O16" s="191"/>
      <c r="P16" s="189"/>
      <c r="Q16" s="190"/>
      <c r="R16" s="190"/>
      <c r="S16" s="191"/>
      <c r="T16" s="189"/>
      <c r="U16" s="190"/>
      <c r="V16" s="190"/>
      <c r="W16" s="191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เด็กหญิงกัญญรัตน์ หกขุนทด   </v>
      </c>
      <c r="C17" s="188"/>
      <c r="D17" s="189"/>
      <c r="E17" s="190"/>
      <c r="F17" s="190"/>
      <c r="G17" s="191"/>
      <c r="H17" s="189"/>
      <c r="I17" s="190"/>
      <c r="J17" s="190"/>
      <c r="K17" s="191"/>
      <c r="L17" s="189"/>
      <c r="M17" s="190"/>
      <c r="N17" s="190"/>
      <c r="O17" s="191"/>
      <c r="P17" s="189"/>
      <c r="Q17" s="190"/>
      <c r="R17" s="190"/>
      <c r="S17" s="191"/>
      <c r="T17" s="189"/>
      <c r="U17" s="190"/>
      <c r="V17" s="190"/>
      <c r="W17" s="191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/>
      </c>
      <c r="B18" s="187" t="str">
        <f>IF(รายชื่อสมาชิก!D17="","",รายชื่อสมาชิก!D17&amp; "  " )</f>
        <v/>
      </c>
      <c r="C18" s="188"/>
      <c r="D18" s="189"/>
      <c r="E18" s="190"/>
      <c r="F18" s="190"/>
      <c r="G18" s="191"/>
      <c r="H18" s="189"/>
      <c r="I18" s="190"/>
      <c r="J18" s="190"/>
      <c r="K18" s="191"/>
      <c r="L18" s="189"/>
      <c r="M18" s="190"/>
      <c r="N18" s="190"/>
      <c r="O18" s="191"/>
      <c r="P18" s="189"/>
      <c r="Q18" s="190"/>
      <c r="R18" s="190"/>
      <c r="S18" s="191"/>
      <c r="T18" s="189"/>
      <c r="U18" s="190"/>
      <c r="V18" s="190"/>
      <c r="W18" s="191"/>
      <c r="X18" s="99" t="str">
        <f t="shared" si="0"/>
        <v/>
      </c>
    </row>
    <row r="19" spans="1:24">
      <c r="A19" s="62" t="str">
        <f>IF(รายชื่อสมาชิก!A18="","",รายชื่อสมาชิก!A18&amp; "  " )</f>
        <v/>
      </c>
      <c r="B19" s="187" t="str">
        <f>IF(รายชื่อสมาชิก!D18="","",รายชื่อสมาชิก!D18&amp; "  " )</f>
        <v/>
      </c>
      <c r="C19" s="188"/>
      <c r="D19" s="189"/>
      <c r="E19" s="190"/>
      <c r="F19" s="190"/>
      <c r="G19" s="191"/>
      <c r="H19" s="189"/>
      <c r="I19" s="190"/>
      <c r="J19" s="190"/>
      <c r="K19" s="191"/>
      <c r="L19" s="189"/>
      <c r="M19" s="190"/>
      <c r="N19" s="190"/>
      <c r="O19" s="191"/>
      <c r="P19" s="189"/>
      <c r="Q19" s="190"/>
      <c r="R19" s="190"/>
      <c r="S19" s="191"/>
      <c r="T19" s="189"/>
      <c r="U19" s="190"/>
      <c r="V19" s="190"/>
      <c r="W19" s="191"/>
      <c r="X19" s="99" t="str">
        <f t="shared" si="0"/>
        <v/>
      </c>
    </row>
    <row r="20" spans="1:24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188"/>
      <c r="D20" s="189"/>
      <c r="E20" s="190"/>
      <c r="F20" s="190"/>
      <c r="G20" s="191"/>
      <c r="H20" s="189"/>
      <c r="I20" s="190"/>
      <c r="J20" s="190"/>
      <c r="K20" s="191"/>
      <c r="L20" s="189"/>
      <c r="M20" s="190"/>
      <c r="N20" s="190"/>
      <c r="O20" s="191"/>
      <c r="P20" s="189"/>
      <c r="Q20" s="190"/>
      <c r="R20" s="190"/>
      <c r="S20" s="191"/>
      <c r="T20" s="189"/>
      <c r="U20" s="190"/>
      <c r="V20" s="190"/>
      <c r="W20" s="191"/>
      <c r="X20" s="99" t="str">
        <f t="shared" si="0"/>
        <v/>
      </c>
    </row>
    <row r="21" spans="1:24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188"/>
      <c r="D21" s="189"/>
      <c r="E21" s="190"/>
      <c r="F21" s="190"/>
      <c r="G21" s="191"/>
      <c r="H21" s="189"/>
      <c r="I21" s="190"/>
      <c r="J21" s="190"/>
      <c r="K21" s="191"/>
      <c r="L21" s="189"/>
      <c r="M21" s="190"/>
      <c r="N21" s="190"/>
      <c r="O21" s="191"/>
      <c r="P21" s="189"/>
      <c r="Q21" s="190"/>
      <c r="R21" s="190"/>
      <c r="S21" s="191"/>
      <c r="T21" s="189"/>
      <c r="U21" s="190"/>
      <c r="V21" s="190"/>
      <c r="W21" s="191"/>
      <c r="X21" s="99" t="str">
        <f t="shared" si="0"/>
        <v/>
      </c>
    </row>
    <row r="22" spans="1:24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188"/>
      <c r="D22" s="189"/>
      <c r="E22" s="190"/>
      <c r="F22" s="190"/>
      <c r="G22" s="191"/>
      <c r="H22" s="189"/>
      <c r="I22" s="190"/>
      <c r="J22" s="190"/>
      <c r="K22" s="191"/>
      <c r="L22" s="189"/>
      <c r="M22" s="190"/>
      <c r="N22" s="190"/>
      <c r="O22" s="191"/>
      <c r="P22" s="189"/>
      <c r="Q22" s="190"/>
      <c r="R22" s="190"/>
      <c r="S22" s="191"/>
      <c r="T22" s="189"/>
      <c r="U22" s="190"/>
      <c r="V22" s="190"/>
      <c r="W22" s="191"/>
      <c r="X22" s="99" t="str">
        <f t="shared" si="0"/>
        <v/>
      </c>
    </row>
    <row r="23" spans="1:24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188"/>
      <c r="D23" s="189"/>
      <c r="E23" s="190"/>
      <c r="F23" s="190"/>
      <c r="G23" s="191"/>
      <c r="H23" s="189"/>
      <c r="I23" s="190"/>
      <c r="J23" s="190"/>
      <c r="K23" s="191"/>
      <c r="L23" s="189"/>
      <c r="M23" s="190"/>
      <c r="N23" s="190"/>
      <c r="O23" s="191"/>
      <c r="P23" s="189"/>
      <c r="Q23" s="190"/>
      <c r="R23" s="190"/>
      <c r="S23" s="191"/>
      <c r="T23" s="189"/>
      <c r="U23" s="190"/>
      <c r="V23" s="190"/>
      <c r="W23" s="191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188"/>
      <c r="D24" s="189"/>
      <c r="E24" s="190"/>
      <c r="F24" s="190"/>
      <c r="G24" s="191"/>
      <c r="H24" s="189"/>
      <c r="I24" s="190"/>
      <c r="J24" s="190"/>
      <c r="K24" s="191"/>
      <c r="L24" s="189"/>
      <c r="M24" s="190"/>
      <c r="N24" s="190"/>
      <c r="O24" s="191"/>
      <c r="P24" s="189"/>
      <c r="Q24" s="190"/>
      <c r="R24" s="190"/>
      <c r="S24" s="191"/>
      <c r="T24" s="189"/>
      <c r="U24" s="190"/>
      <c r="V24" s="190"/>
      <c r="W24" s="191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188"/>
      <c r="D25" s="189"/>
      <c r="E25" s="190"/>
      <c r="F25" s="190"/>
      <c r="G25" s="191"/>
      <c r="H25" s="189"/>
      <c r="I25" s="190"/>
      <c r="J25" s="190"/>
      <c r="K25" s="191"/>
      <c r="L25" s="189"/>
      <c r="M25" s="190"/>
      <c r="N25" s="190"/>
      <c r="O25" s="191"/>
      <c r="P25" s="189"/>
      <c r="Q25" s="190"/>
      <c r="R25" s="190"/>
      <c r="S25" s="191"/>
      <c r="T25" s="189"/>
      <c r="U25" s="190"/>
      <c r="V25" s="190"/>
      <c r="W25" s="191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188"/>
      <c r="D26" s="189"/>
      <c r="E26" s="190"/>
      <c r="F26" s="190"/>
      <c r="G26" s="191"/>
      <c r="H26" s="189"/>
      <c r="I26" s="190"/>
      <c r="J26" s="190"/>
      <c r="K26" s="191"/>
      <c r="L26" s="189"/>
      <c r="M26" s="190"/>
      <c r="N26" s="190"/>
      <c r="O26" s="191"/>
      <c r="P26" s="189"/>
      <c r="Q26" s="190"/>
      <c r="R26" s="190"/>
      <c r="S26" s="191"/>
      <c r="T26" s="189"/>
      <c r="U26" s="190"/>
      <c r="V26" s="190"/>
      <c r="W26" s="191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188"/>
      <c r="D27" s="189"/>
      <c r="E27" s="190"/>
      <c r="F27" s="190"/>
      <c r="G27" s="191"/>
      <c r="H27" s="189"/>
      <c r="I27" s="190"/>
      <c r="J27" s="190"/>
      <c r="K27" s="191"/>
      <c r="L27" s="189"/>
      <c r="M27" s="190"/>
      <c r="N27" s="190"/>
      <c r="O27" s="191"/>
      <c r="P27" s="189"/>
      <c r="Q27" s="190"/>
      <c r="R27" s="190"/>
      <c r="S27" s="191"/>
      <c r="T27" s="189"/>
      <c r="U27" s="190"/>
      <c r="V27" s="190"/>
      <c r="W27" s="191"/>
      <c r="X27" s="99" t="str">
        <f t="shared" si="0"/>
        <v/>
      </c>
    </row>
    <row r="28" spans="1:24" ht="21.6" thickBot="1">
      <c r="A28" s="63" t="str">
        <f>IF(รายชื่อสมาชิก!A27="","",รายชื่อสมาชิก!A27&amp; "  " )</f>
        <v/>
      </c>
      <c r="B28" s="216" t="str">
        <f>IF(รายชื่อสมาชิก!D27="","",รายชื่อสมาชิก!D27&amp; "  " )</f>
        <v/>
      </c>
      <c r="C28" s="217"/>
      <c r="D28" s="192"/>
      <c r="E28" s="193"/>
      <c r="F28" s="193"/>
      <c r="G28" s="194"/>
      <c r="H28" s="192"/>
      <c r="I28" s="193"/>
      <c r="J28" s="193"/>
      <c r="K28" s="194"/>
      <c r="L28" s="192"/>
      <c r="M28" s="193"/>
      <c r="N28" s="193"/>
      <c r="O28" s="194"/>
      <c r="P28" s="192"/>
      <c r="Q28" s="193"/>
      <c r="R28" s="193"/>
      <c r="S28" s="194"/>
      <c r="T28" s="192"/>
      <c r="U28" s="193"/>
      <c r="V28" s="193"/>
      <c r="W28" s="194"/>
      <c r="X28" s="99" t="str">
        <f t="shared" si="0"/>
        <v/>
      </c>
    </row>
  </sheetData>
  <sheetProtection algorithmName="SHA-512" hashValue="MWJ+YtLPUI+OuWKyp14woS5QrY0RMLihpylzp/0OhN2yDII/lUg+aveDpN9fQX+2j98Bxvcqaqq1ihus6AZr8Q==" saltValue="8jwYnkqTR9lJ7/OnWhdGOA==" spinCount="100000" sheet="1" objects="1" scenarios="1"/>
  <mergeCells count="158"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view="pageLayout" zoomScaleNormal="100" workbookViewId="0">
      <selection activeCell="T35" sqref="T35"/>
    </sheetView>
  </sheetViews>
  <sheetFormatPr defaultColWidth="9.109375" defaultRowHeight="21"/>
  <cols>
    <col min="1" max="1" width="4.6640625" style="60" customWidth="1"/>
    <col min="2" max="3" width="12.6640625" style="60" customWidth="1"/>
    <col min="4" max="4" width="2.33203125" style="60" customWidth="1"/>
    <col min="5" max="5" width="3" style="60" customWidth="1"/>
    <col min="6" max="6" width="3.5546875" style="60" customWidth="1"/>
    <col min="7" max="8" width="3" style="60" customWidth="1"/>
    <col min="9" max="9" width="2.6640625" style="60" customWidth="1"/>
    <col min="10" max="11" width="3" style="60" customWidth="1"/>
    <col min="12" max="12" width="1" style="60" customWidth="1"/>
    <col min="13" max="14" width="3" style="60" customWidth="1"/>
    <col min="15" max="15" width="1.109375" style="60" customWidth="1"/>
    <col min="16" max="17" width="3" style="60" customWidth="1"/>
    <col min="18" max="18" width="1" style="60" customWidth="1"/>
    <col min="19" max="20" width="3" style="60" customWidth="1"/>
    <col min="21" max="21" width="2.33203125" style="60" customWidth="1"/>
    <col min="22" max="22" width="3" style="60" customWidth="1"/>
    <col min="23" max="23" width="3.6640625" style="60" customWidth="1"/>
    <col min="24" max="24" width="1" style="60" customWidth="1"/>
    <col min="25" max="25" width="9" style="60" customWidth="1"/>
    <col min="26" max="16384" width="9.109375" style="60"/>
  </cols>
  <sheetData>
    <row r="1" spans="1:25" ht="21.6" thickBot="1">
      <c r="A1" s="224" t="s">
        <v>441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87" t="str">
        <f>IF(ปก!E8="","",(ปก!I8))</f>
        <v/>
      </c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9"/>
    </row>
    <row r="2" spans="1:25" ht="21.6" thickBot="1">
      <c r="A2" s="285" t="s">
        <v>443</v>
      </c>
      <c r="B2" s="220"/>
      <c r="C2" s="100" t="s">
        <v>22</v>
      </c>
      <c r="D2" s="286" t="str">
        <f>ปก!H10</f>
        <v>นางวรวรรณ์ ศรีเพชร</v>
      </c>
      <c r="E2" s="286"/>
      <c r="F2" s="286"/>
      <c r="G2" s="286"/>
      <c r="H2" s="286"/>
      <c r="I2" s="286"/>
      <c r="J2" s="286"/>
      <c r="K2" s="286"/>
      <c r="L2" s="219" t="str">
        <f>IF(ปก!H11="","",(ปก!H11))</f>
        <v/>
      </c>
      <c r="M2" s="219"/>
      <c r="N2" s="219"/>
      <c r="O2" s="219"/>
      <c r="P2" s="219"/>
      <c r="Q2" s="219"/>
      <c r="R2" s="219"/>
      <c r="S2" s="219"/>
      <c r="T2" s="219"/>
      <c r="U2" s="220"/>
      <c r="V2" s="221" t="str">
        <f>ปก!F9</f>
        <v>ชั้นประถมศึกษาปีที่ 6</v>
      </c>
      <c r="W2" s="222"/>
      <c r="X2" s="222"/>
      <c r="Y2" s="223"/>
    </row>
    <row r="3" spans="1:25" ht="21.6" thickBot="1">
      <c r="A3" s="214" t="s">
        <v>1</v>
      </c>
      <c r="B3" s="210" t="s">
        <v>433</v>
      </c>
      <c r="C3" s="213"/>
      <c r="D3" s="272" t="s">
        <v>445</v>
      </c>
      <c r="E3" s="273"/>
      <c r="F3" s="273"/>
      <c r="G3" s="272" t="s">
        <v>445</v>
      </c>
      <c r="H3" s="273"/>
      <c r="I3" s="273"/>
      <c r="J3" s="272" t="s">
        <v>435</v>
      </c>
      <c r="K3" s="273"/>
      <c r="L3" s="273"/>
      <c r="M3" s="266" t="s">
        <v>444</v>
      </c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8"/>
      <c r="Y3" s="281" t="s">
        <v>0</v>
      </c>
    </row>
    <row r="4" spans="1:25" ht="24" customHeight="1" thickBot="1">
      <c r="A4" s="215"/>
      <c r="B4" s="212"/>
      <c r="C4" s="294"/>
      <c r="D4" s="269">
        <v>1</v>
      </c>
      <c r="E4" s="270"/>
      <c r="F4" s="270"/>
      <c r="G4" s="269">
        <v>2</v>
      </c>
      <c r="H4" s="270"/>
      <c r="I4" s="270"/>
      <c r="J4" s="269">
        <v>100</v>
      </c>
      <c r="K4" s="270"/>
      <c r="L4" s="271"/>
      <c r="M4" s="275" t="s">
        <v>51</v>
      </c>
      <c r="N4" s="276"/>
      <c r="O4" s="277"/>
      <c r="P4" s="275" t="s">
        <v>64</v>
      </c>
      <c r="Q4" s="276"/>
      <c r="R4" s="277"/>
      <c r="S4" s="275" t="s">
        <v>199</v>
      </c>
      <c r="T4" s="276"/>
      <c r="U4" s="277"/>
      <c r="V4" s="275" t="s">
        <v>68</v>
      </c>
      <c r="W4" s="276"/>
      <c r="X4" s="277"/>
      <c r="Y4" s="281"/>
    </row>
    <row r="5" spans="1:25" ht="21.6" thickBot="1">
      <c r="A5" s="215"/>
      <c r="B5" s="212"/>
      <c r="C5" s="294"/>
      <c r="D5" s="269">
        <v>100</v>
      </c>
      <c r="E5" s="270"/>
      <c r="F5" s="271"/>
      <c r="G5" s="269">
        <v>100</v>
      </c>
      <c r="H5" s="270"/>
      <c r="I5" s="271"/>
      <c r="J5" s="272"/>
      <c r="K5" s="273"/>
      <c r="L5" s="274"/>
      <c r="M5" s="278"/>
      <c r="N5" s="279"/>
      <c r="O5" s="280"/>
      <c r="P5" s="278"/>
      <c r="Q5" s="279"/>
      <c r="R5" s="280"/>
      <c r="S5" s="278"/>
      <c r="T5" s="279"/>
      <c r="U5" s="280"/>
      <c r="V5" s="278"/>
      <c r="W5" s="279"/>
      <c r="X5" s="280"/>
      <c r="Y5" s="281"/>
    </row>
    <row r="6" spans="1:25">
      <c r="A6" s="61" t="str">
        <f>IF(รายชื่อสมาชิก!A5="","",รายชื่อสมาชิก!A5&amp; "  " )</f>
        <v xml:space="preserve">1  </v>
      </c>
      <c r="B6" s="195" t="str">
        <f>IF(รายชื่อสมาชิก!D5="","",รายชื่อสมาชิก!D5&amp; "  " )</f>
        <v xml:space="preserve">เด็กชายนพเก้า  อุตพันธ์  </v>
      </c>
      <c r="C6" s="293"/>
      <c r="D6" s="263">
        <f>ภาคเรียนที่1!X6</f>
        <v>0</v>
      </c>
      <c r="E6" s="264"/>
      <c r="F6" s="265"/>
      <c r="G6" s="263">
        <f>ภาคเรียนที่2!X6</f>
        <v>0</v>
      </c>
      <c r="H6" s="264"/>
      <c r="I6" s="265"/>
      <c r="J6" s="263">
        <f>IF($B6="","",(D6+G6)/2)</f>
        <v>0</v>
      </c>
      <c r="K6" s="264"/>
      <c r="L6" s="265"/>
      <c r="M6" s="263" t="str">
        <f>IF($B6="","",IF(J6&gt;=79.5,"√"," "))</f>
        <v xml:space="preserve"> </v>
      </c>
      <c r="N6" s="264"/>
      <c r="O6" s="265"/>
      <c r="P6" s="263" t="str">
        <f>IF($B6="","",IF(J6&gt;=79.5," ",IF(J6&gt;=69.5,"√",IF(J6&lt;69.5," "))))</f>
        <v xml:space="preserve"> </v>
      </c>
      <c r="Q6" s="264"/>
      <c r="R6" s="265"/>
      <c r="S6" s="263" t="str">
        <f>IF($B6="","",IF(J6&gt;=69.5," ",IF(J6&gt;=49.5,"√",IF(J6&lt;49.5," "))))</f>
        <v xml:space="preserve"> </v>
      </c>
      <c r="T6" s="264"/>
      <c r="U6" s="265"/>
      <c r="V6" s="263" t="str">
        <f>IF($B6="","",IF(J6&lt;49.5,"√"," "))</f>
        <v>√</v>
      </c>
      <c r="W6" s="264"/>
      <c r="X6" s="265"/>
      <c r="Y6" s="85"/>
    </row>
    <row r="7" spans="1:25">
      <c r="A7" s="62" t="str">
        <f>IF(รายชื่อสมาชิก!A6="","",รายชื่อสมาชิก!A6&amp; "  " )</f>
        <v xml:space="preserve">2  </v>
      </c>
      <c r="B7" s="187" t="str">
        <f>IF(รายชื่อสมาชิก!D6="","",รายชื่อสมาชิก!D6&amp; "  " )</f>
        <v xml:space="preserve">เด็กชายเดชานนท์ คณานิตย์  </v>
      </c>
      <c r="C7" s="284"/>
      <c r="D7" s="260">
        <f>ภาคเรียนที่1!X7</f>
        <v>0</v>
      </c>
      <c r="E7" s="261"/>
      <c r="F7" s="262"/>
      <c r="G7" s="260">
        <f>ภาคเรียนที่2!X7</f>
        <v>0</v>
      </c>
      <c r="H7" s="261"/>
      <c r="I7" s="262"/>
      <c r="J7" s="260">
        <f t="shared" ref="J7:J26" si="0">IF($B7="","",(D7+G7)/2)</f>
        <v>0</v>
      </c>
      <c r="K7" s="261"/>
      <c r="L7" s="262"/>
      <c r="M7" s="260" t="str">
        <f t="shared" ref="M7:M28" si="1">IF($B7="","",IF(J7&gt;=79.5,"√"," "))</f>
        <v xml:space="preserve"> </v>
      </c>
      <c r="N7" s="261"/>
      <c r="O7" s="262"/>
      <c r="P7" s="260" t="str">
        <f t="shared" ref="P7:P28" si="2">IF($B7="","",IF(J7&gt;=79.5," ",IF(J7&gt;=69.5,"√",IF(J7&lt;69.5," "))))</f>
        <v xml:space="preserve"> </v>
      </c>
      <c r="Q7" s="261"/>
      <c r="R7" s="262"/>
      <c r="S7" s="260" t="str">
        <f t="shared" ref="S7:S28" si="3">IF($B7="","",IF(J7&gt;=69.5," ",IF(J7&gt;=49.5,"√",IF(J7&lt;49.5," "))))</f>
        <v xml:space="preserve"> </v>
      </c>
      <c r="T7" s="261"/>
      <c r="U7" s="262"/>
      <c r="V7" s="260" t="str">
        <f t="shared" ref="V7:V28" si="4">IF($B7="","",IF(J7&lt;49.5,"√"," "))</f>
        <v>√</v>
      </c>
      <c r="W7" s="261"/>
      <c r="X7" s="262"/>
      <c r="Y7" s="86"/>
    </row>
    <row r="8" spans="1:25">
      <c r="A8" s="62" t="str">
        <f>IF(รายชื่อสมาชิก!A7="","",รายชื่อสมาชิก!A7&amp; "  " )</f>
        <v xml:space="preserve">3  </v>
      </c>
      <c r="B8" s="187" t="str">
        <f>IF(รายชื่อสมาชิก!D7="","",รายชื่อสมาชิก!D7&amp; "  " )</f>
        <v xml:space="preserve">เด็กชายภาคภูมิ  ปิ่นสุก  </v>
      </c>
      <c r="C8" s="284"/>
      <c r="D8" s="260">
        <f>ภาคเรียนที่1!X8</f>
        <v>0</v>
      </c>
      <c r="E8" s="261"/>
      <c r="F8" s="262"/>
      <c r="G8" s="260">
        <f>ภาคเรียนที่2!X8</f>
        <v>0</v>
      </c>
      <c r="H8" s="261"/>
      <c r="I8" s="262"/>
      <c r="J8" s="260">
        <f t="shared" si="0"/>
        <v>0</v>
      </c>
      <c r="K8" s="261"/>
      <c r="L8" s="262"/>
      <c r="M8" s="260" t="str">
        <f t="shared" si="1"/>
        <v xml:space="preserve"> </v>
      </c>
      <c r="N8" s="261"/>
      <c r="O8" s="262"/>
      <c r="P8" s="260" t="str">
        <f t="shared" si="2"/>
        <v xml:space="preserve"> </v>
      </c>
      <c r="Q8" s="261"/>
      <c r="R8" s="262"/>
      <c r="S8" s="260" t="str">
        <f t="shared" si="3"/>
        <v xml:space="preserve"> </v>
      </c>
      <c r="T8" s="261"/>
      <c r="U8" s="262"/>
      <c r="V8" s="260" t="str">
        <f t="shared" si="4"/>
        <v>√</v>
      </c>
      <c r="W8" s="261"/>
      <c r="X8" s="262"/>
      <c r="Y8" s="86"/>
    </row>
    <row r="9" spans="1:25">
      <c r="A9" s="62" t="str">
        <f>IF(รายชื่อสมาชิก!A8="","",รายชื่อสมาชิก!A8&amp; "  " )</f>
        <v xml:space="preserve">4  </v>
      </c>
      <c r="B9" s="187" t="str">
        <f>IF(รายชื่อสมาชิก!D8="","",รายชื่อสมาชิก!D8&amp; "  " )</f>
        <v xml:space="preserve">เด็กชายอรรถนนท์ สายพานทอง  </v>
      </c>
      <c r="C9" s="284"/>
      <c r="D9" s="260">
        <f>ภาคเรียนที่1!X9</f>
        <v>0</v>
      </c>
      <c r="E9" s="261"/>
      <c r="F9" s="262"/>
      <c r="G9" s="260">
        <f>ภาคเรียนที่2!X9</f>
        <v>0</v>
      </c>
      <c r="H9" s="261"/>
      <c r="I9" s="262"/>
      <c r="J9" s="260">
        <f t="shared" si="0"/>
        <v>0</v>
      </c>
      <c r="K9" s="261"/>
      <c r="L9" s="262"/>
      <c r="M9" s="260" t="str">
        <f t="shared" si="1"/>
        <v xml:space="preserve"> </v>
      </c>
      <c r="N9" s="261"/>
      <c r="O9" s="262"/>
      <c r="P9" s="260" t="str">
        <f t="shared" si="2"/>
        <v xml:space="preserve"> </v>
      </c>
      <c r="Q9" s="261"/>
      <c r="R9" s="262"/>
      <c r="S9" s="260" t="str">
        <f t="shared" si="3"/>
        <v xml:space="preserve"> </v>
      </c>
      <c r="T9" s="261"/>
      <c r="U9" s="262"/>
      <c r="V9" s="260" t="str">
        <f t="shared" si="4"/>
        <v>√</v>
      </c>
      <c r="W9" s="261"/>
      <c r="X9" s="262"/>
      <c r="Y9" s="86"/>
    </row>
    <row r="10" spans="1:25">
      <c r="A10" s="62" t="str">
        <f>IF(รายชื่อสมาชิก!A9="","",รายชื่อสมาชิก!A9&amp; "  " )</f>
        <v xml:space="preserve">5  </v>
      </c>
      <c r="B10" s="187" t="str">
        <f>IF(รายชื่อสมาชิก!D9="","",รายชื่อสมาชิก!D9&amp; "  " )</f>
        <v xml:space="preserve">เด็กชายอธิชา  นัยรัตน์  </v>
      </c>
      <c r="C10" s="284"/>
      <c r="D10" s="260">
        <f>ภาคเรียนที่1!X10</f>
        <v>0</v>
      </c>
      <c r="E10" s="261"/>
      <c r="F10" s="262"/>
      <c r="G10" s="260">
        <f>ภาคเรียนที่2!X10</f>
        <v>0</v>
      </c>
      <c r="H10" s="261"/>
      <c r="I10" s="262"/>
      <c r="J10" s="260">
        <f t="shared" si="0"/>
        <v>0</v>
      </c>
      <c r="K10" s="261"/>
      <c r="L10" s="262"/>
      <c r="M10" s="260" t="str">
        <f t="shared" si="1"/>
        <v xml:space="preserve"> </v>
      </c>
      <c r="N10" s="261"/>
      <c r="O10" s="262"/>
      <c r="P10" s="260" t="str">
        <f t="shared" si="2"/>
        <v xml:space="preserve"> </v>
      </c>
      <c r="Q10" s="261"/>
      <c r="R10" s="262"/>
      <c r="S10" s="260" t="str">
        <f t="shared" si="3"/>
        <v xml:space="preserve"> </v>
      </c>
      <c r="T10" s="261"/>
      <c r="U10" s="262"/>
      <c r="V10" s="260" t="str">
        <f t="shared" si="4"/>
        <v>√</v>
      </c>
      <c r="W10" s="261"/>
      <c r="X10" s="262"/>
      <c r="Y10" s="86"/>
    </row>
    <row r="11" spans="1:25">
      <c r="A11" s="62" t="str">
        <f>IF(รายชื่อสมาชิก!A10="","",รายชื่อสมาชิก!A10&amp; "  " )</f>
        <v xml:space="preserve">6  </v>
      </c>
      <c r="B11" s="187" t="str">
        <f>IF(รายชื่อสมาชิก!D10="","",รายชื่อสมาชิก!D10&amp; "  " )</f>
        <v xml:space="preserve">เด็กชายดนัยเทพ ปังกลาง  </v>
      </c>
      <c r="C11" s="284"/>
      <c r="D11" s="260">
        <f>ภาคเรียนที่1!X11</f>
        <v>0</v>
      </c>
      <c r="E11" s="261"/>
      <c r="F11" s="262"/>
      <c r="G11" s="260">
        <f>ภาคเรียนที่2!X11</f>
        <v>0</v>
      </c>
      <c r="H11" s="261"/>
      <c r="I11" s="262"/>
      <c r="J11" s="260">
        <f t="shared" si="0"/>
        <v>0</v>
      </c>
      <c r="K11" s="261"/>
      <c r="L11" s="262"/>
      <c r="M11" s="260" t="str">
        <f t="shared" si="1"/>
        <v xml:space="preserve"> </v>
      </c>
      <c r="N11" s="261"/>
      <c r="O11" s="262"/>
      <c r="P11" s="260" t="str">
        <f t="shared" si="2"/>
        <v xml:space="preserve"> </v>
      </c>
      <c r="Q11" s="261"/>
      <c r="R11" s="262"/>
      <c r="S11" s="260" t="str">
        <f t="shared" si="3"/>
        <v xml:space="preserve"> </v>
      </c>
      <c r="T11" s="261"/>
      <c r="U11" s="262"/>
      <c r="V11" s="260" t="str">
        <f t="shared" si="4"/>
        <v>√</v>
      </c>
      <c r="W11" s="261"/>
      <c r="X11" s="262"/>
      <c r="Y11" s="86"/>
    </row>
    <row r="12" spans="1:25">
      <c r="A12" s="62" t="str">
        <f>IF(รายชื่อสมาชิก!A11="","",รายชื่อสมาชิก!A11&amp; "  " )</f>
        <v xml:space="preserve">7  </v>
      </c>
      <c r="B12" s="187" t="str">
        <f>IF(รายชื่อสมาชิก!D11="","",รายชื่อสมาชิก!D11&amp; "  " )</f>
        <v xml:space="preserve">เด็กชายชญานนท์ รัตนบุรี  </v>
      </c>
      <c r="C12" s="284"/>
      <c r="D12" s="260">
        <f>ภาคเรียนที่1!X12</f>
        <v>0</v>
      </c>
      <c r="E12" s="261"/>
      <c r="F12" s="262"/>
      <c r="G12" s="260">
        <f>ภาคเรียนที่2!X12</f>
        <v>0</v>
      </c>
      <c r="H12" s="261"/>
      <c r="I12" s="262"/>
      <c r="J12" s="260">
        <f t="shared" si="0"/>
        <v>0</v>
      </c>
      <c r="K12" s="261"/>
      <c r="L12" s="262"/>
      <c r="M12" s="260" t="str">
        <f t="shared" si="1"/>
        <v xml:space="preserve"> </v>
      </c>
      <c r="N12" s="261"/>
      <c r="O12" s="262"/>
      <c r="P12" s="260" t="str">
        <f t="shared" si="2"/>
        <v xml:space="preserve"> </v>
      </c>
      <c r="Q12" s="261"/>
      <c r="R12" s="262"/>
      <c r="S12" s="260" t="str">
        <f t="shared" si="3"/>
        <v xml:space="preserve"> </v>
      </c>
      <c r="T12" s="261"/>
      <c r="U12" s="262"/>
      <c r="V12" s="260" t="str">
        <f t="shared" si="4"/>
        <v>√</v>
      </c>
      <c r="W12" s="261"/>
      <c r="X12" s="262"/>
      <c r="Y12" s="86"/>
    </row>
    <row r="13" spans="1:25">
      <c r="A13" s="62" t="str">
        <f>IF(รายชื่อสมาชิก!A12="","",รายชื่อสมาชิก!A12&amp; "  " )</f>
        <v xml:space="preserve">8  </v>
      </c>
      <c r="B13" s="187" t="str">
        <f>IF(รายชื่อสมาชิก!D12="","",รายชื่อสมาชิก!D12&amp; "  " )</f>
        <v xml:space="preserve">เด็กชายอัครพล เตโพธิ์  </v>
      </c>
      <c r="C13" s="284"/>
      <c r="D13" s="260">
        <f>ภาคเรียนที่1!X13</f>
        <v>0</v>
      </c>
      <c r="E13" s="261"/>
      <c r="F13" s="262"/>
      <c r="G13" s="260">
        <f>ภาคเรียนที่2!X13</f>
        <v>0</v>
      </c>
      <c r="H13" s="261"/>
      <c r="I13" s="262"/>
      <c r="J13" s="260">
        <f t="shared" si="0"/>
        <v>0</v>
      </c>
      <c r="K13" s="261"/>
      <c r="L13" s="262"/>
      <c r="M13" s="260" t="str">
        <f t="shared" si="1"/>
        <v xml:space="preserve"> </v>
      </c>
      <c r="N13" s="261"/>
      <c r="O13" s="262"/>
      <c r="P13" s="260" t="str">
        <f t="shared" si="2"/>
        <v xml:space="preserve"> </v>
      </c>
      <c r="Q13" s="261"/>
      <c r="R13" s="262"/>
      <c r="S13" s="260" t="str">
        <f t="shared" si="3"/>
        <v xml:space="preserve"> </v>
      </c>
      <c r="T13" s="261"/>
      <c r="U13" s="262"/>
      <c r="V13" s="260" t="str">
        <f t="shared" si="4"/>
        <v>√</v>
      </c>
      <c r="W13" s="261"/>
      <c r="X13" s="262"/>
      <c r="Y13" s="86"/>
    </row>
    <row r="14" spans="1:25">
      <c r="A14" s="62" t="str">
        <f>IF(รายชื่อสมาชิก!A13="","",รายชื่อสมาชิก!A13&amp; "  " )</f>
        <v xml:space="preserve">9  </v>
      </c>
      <c r="B14" s="187" t="str">
        <f>IF(รายชื่อสมาชิก!D13="","",รายชื่อสมาชิก!D13&amp; "  " )</f>
        <v xml:space="preserve">เด็กชายบัญญพนต์ แสนหลวง  </v>
      </c>
      <c r="C14" s="284"/>
      <c r="D14" s="260">
        <f>ภาคเรียนที่1!X14</f>
        <v>0</v>
      </c>
      <c r="E14" s="261"/>
      <c r="F14" s="262"/>
      <c r="G14" s="260">
        <f>ภาคเรียนที่2!X14</f>
        <v>0</v>
      </c>
      <c r="H14" s="261"/>
      <c r="I14" s="262"/>
      <c r="J14" s="260">
        <f t="shared" si="0"/>
        <v>0</v>
      </c>
      <c r="K14" s="261"/>
      <c r="L14" s="262"/>
      <c r="M14" s="260" t="str">
        <f t="shared" si="1"/>
        <v xml:space="preserve"> </v>
      </c>
      <c r="N14" s="261"/>
      <c r="O14" s="262"/>
      <c r="P14" s="260" t="str">
        <f t="shared" si="2"/>
        <v xml:space="preserve"> </v>
      </c>
      <c r="Q14" s="261"/>
      <c r="R14" s="262"/>
      <c r="S14" s="260" t="str">
        <f t="shared" si="3"/>
        <v xml:space="preserve"> </v>
      </c>
      <c r="T14" s="261"/>
      <c r="U14" s="262"/>
      <c r="V14" s="260" t="str">
        <f t="shared" si="4"/>
        <v>√</v>
      </c>
      <c r="W14" s="261"/>
      <c r="X14" s="262"/>
      <c r="Y14" s="86"/>
    </row>
    <row r="15" spans="1:25">
      <c r="A15" s="62" t="str">
        <f>IF(รายชื่อสมาชิก!A14="","",รายชื่อสมาชิก!A14&amp; "  " )</f>
        <v xml:space="preserve">10  </v>
      </c>
      <c r="B15" s="187" t="str">
        <f>IF(รายชื่อสมาชิก!D14="","",รายชื่อสมาชิก!D14&amp; "  " )</f>
        <v xml:space="preserve">เด็กชายติณณภพ ผาตะนนท์  </v>
      </c>
      <c r="C15" s="284"/>
      <c r="D15" s="260">
        <f>ภาคเรียนที่1!X15</f>
        <v>0</v>
      </c>
      <c r="E15" s="261"/>
      <c r="F15" s="262"/>
      <c r="G15" s="260">
        <f>ภาคเรียนที่2!X15</f>
        <v>0</v>
      </c>
      <c r="H15" s="261"/>
      <c r="I15" s="262"/>
      <c r="J15" s="260">
        <f>IF($B15="","",(D15+G15)/2)</f>
        <v>0</v>
      </c>
      <c r="K15" s="261"/>
      <c r="L15" s="262"/>
      <c r="M15" s="260" t="str">
        <f t="shared" si="1"/>
        <v xml:space="preserve"> </v>
      </c>
      <c r="N15" s="261"/>
      <c r="O15" s="262"/>
      <c r="P15" s="260" t="str">
        <f t="shared" si="2"/>
        <v xml:space="preserve"> </v>
      </c>
      <c r="Q15" s="261"/>
      <c r="R15" s="262"/>
      <c r="S15" s="260" t="str">
        <f t="shared" si="3"/>
        <v xml:space="preserve"> </v>
      </c>
      <c r="T15" s="261"/>
      <c r="U15" s="262"/>
      <c r="V15" s="260" t="str">
        <f t="shared" si="4"/>
        <v>√</v>
      </c>
      <c r="W15" s="261"/>
      <c r="X15" s="262"/>
      <c r="Y15" s="86"/>
    </row>
    <row r="16" spans="1:25">
      <c r="A16" s="62" t="str">
        <f>IF(รายชื่อสมาชิก!A15="","",รายชื่อสมาชิก!A15&amp; "  " )</f>
        <v xml:space="preserve">11  </v>
      </c>
      <c r="B16" s="187" t="str">
        <f>IF(รายชื่อสมาชิก!D15="","",รายชื่อสมาชิก!D15&amp; "  " )</f>
        <v xml:space="preserve">เด็กหญิงลินดา วรจันทร์  </v>
      </c>
      <c r="C16" s="284"/>
      <c r="D16" s="260">
        <f>ภาคเรียนที่1!X16</f>
        <v>0</v>
      </c>
      <c r="E16" s="261"/>
      <c r="F16" s="262"/>
      <c r="G16" s="260">
        <f>ภาคเรียนที่2!X16</f>
        <v>0</v>
      </c>
      <c r="H16" s="261"/>
      <c r="I16" s="262"/>
      <c r="J16" s="260">
        <f t="shared" si="0"/>
        <v>0</v>
      </c>
      <c r="K16" s="261"/>
      <c r="L16" s="262"/>
      <c r="M16" s="260" t="str">
        <f t="shared" si="1"/>
        <v xml:space="preserve"> </v>
      </c>
      <c r="N16" s="261"/>
      <c r="O16" s="262"/>
      <c r="P16" s="260" t="str">
        <f t="shared" si="2"/>
        <v xml:space="preserve"> </v>
      </c>
      <c r="Q16" s="261"/>
      <c r="R16" s="262"/>
      <c r="S16" s="260" t="str">
        <f t="shared" si="3"/>
        <v xml:space="preserve"> </v>
      </c>
      <c r="T16" s="261"/>
      <c r="U16" s="262"/>
      <c r="V16" s="260" t="str">
        <f t="shared" si="4"/>
        <v>√</v>
      </c>
      <c r="W16" s="261"/>
      <c r="X16" s="262"/>
      <c r="Y16" s="86"/>
    </row>
    <row r="17" spans="1:25">
      <c r="A17" s="62" t="str">
        <f>IF(รายชื่อสมาชิก!A16="","",รายชื่อสมาชิก!A16&amp; "  " )</f>
        <v xml:space="preserve">12  </v>
      </c>
      <c r="B17" s="187" t="str">
        <f>IF(รายชื่อสมาชิก!D16="","",รายชื่อสมาชิก!D16&amp; "  " )</f>
        <v xml:space="preserve">เด็กหญิงกัญญรัตน์ หกขุนทด   </v>
      </c>
      <c r="C17" s="284"/>
      <c r="D17" s="260">
        <f>ภาคเรียนที่1!X17</f>
        <v>0</v>
      </c>
      <c r="E17" s="261"/>
      <c r="F17" s="262"/>
      <c r="G17" s="260">
        <f>ภาคเรียนที่2!X17</f>
        <v>0</v>
      </c>
      <c r="H17" s="261"/>
      <c r="I17" s="262"/>
      <c r="J17" s="260">
        <f t="shared" si="0"/>
        <v>0</v>
      </c>
      <c r="K17" s="261"/>
      <c r="L17" s="262"/>
      <c r="M17" s="260" t="str">
        <f t="shared" si="1"/>
        <v xml:space="preserve"> </v>
      </c>
      <c r="N17" s="261"/>
      <c r="O17" s="262"/>
      <c r="P17" s="260" t="str">
        <f t="shared" si="2"/>
        <v xml:space="preserve"> </v>
      </c>
      <c r="Q17" s="261"/>
      <c r="R17" s="262"/>
      <c r="S17" s="260" t="str">
        <f t="shared" si="3"/>
        <v xml:space="preserve"> </v>
      </c>
      <c r="T17" s="261"/>
      <c r="U17" s="262"/>
      <c r="V17" s="260" t="str">
        <f t="shared" si="4"/>
        <v>√</v>
      </c>
      <c r="W17" s="261"/>
      <c r="X17" s="262"/>
      <c r="Y17" s="86"/>
    </row>
    <row r="18" spans="1:25">
      <c r="A18" s="62" t="str">
        <f>IF(รายชื่อสมาชิก!A17="","",รายชื่อสมาชิก!A17&amp; "  " )</f>
        <v/>
      </c>
      <c r="B18" s="187" t="str">
        <f>IF(รายชื่อสมาชิก!D17="","",รายชื่อสมาชิก!D17&amp; "  " )</f>
        <v/>
      </c>
      <c r="C18" s="284"/>
      <c r="D18" s="260" t="str">
        <f>ภาคเรียนที่1!X18</f>
        <v/>
      </c>
      <c r="E18" s="261"/>
      <c r="F18" s="262"/>
      <c r="G18" s="260" t="str">
        <f>ภาคเรียนที่2!X18</f>
        <v/>
      </c>
      <c r="H18" s="261"/>
      <c r="I18" s="262"/>
      <c r="J18" s="260" t="str">
        <f t="shared" si="0"/>
        <v/>
      </c>
      <c r="K18" s="261"/>
      <c r="L18" s="262"/>
      <c r="M18" s="260" t="str">
        <f t="shared" si="1"/>
        <v/>
      </c>
      <c r="N18" s="261"/>
      <c r="O18" s="262"/>
      <c r="P18" s="260" t="str">
        <f t="shared" si="2"/>
        <v/>
      </c>
      <c r="Q18" s="261"/>
      <c r="R18" s="262"/>
      <c r="S18" s="260" t="str">
        <f t="shared" si="3"/>
        <v/>
      </c>
      <c r="T18" s="261"/>
      <c r="U18" s="262"/>
      <c r="V18" s="260" t="str">
        <f t="shared" si="4"/>
        <v/>
      </c>
      <c r="W18" s="261"/>
      <c r="X18" s="262"/>
      <c r="Y18" s="86"/>
    </row>
    <row r="19" spans="1:25">
      <c r="A19" s="62" t="str">
        <f>IF(รายชื่อสมาชิก!A18="","",รายชื่อสมาชิก!A18&amp; "  " )</f>
        <v/>
      </c>
      <c r="B19" s="187" t="str">
        <f>IF(รายชื่อสมาชิก!D18="","",รายชื่อสมาชิก!D18&amp; "  " )</f>
        <v/>
      </c>
      <c r="C19" s="284"/>
      <c r="D19" s="260" t="str">
        <f>ภาคเรียนที่1!X19</f>
        <v/>
      </c>
      <c r="E19" s="261"/>
      <c r="F19" s="262"/>
      <c r="G19" s="260" t="str">
        <f>ภาคเรียนที่2!X19</f>
        <v/>
      </c>
      <c r="H19" s="261"/>
      <c r="I19" s="262"/>
      <c r="J19" s="260" t="str">
        <f t="shared" si="0"/>
        <v/>
      </c>
      <c r="K19" s="261"/>
      <c r="L19" s="262"/>
      <c r="M19" s="260" t="str">
        <f t="shared" si="1"/>
        <v/>
      </c>
      <c r="N19" s="261"/>
      <c r="O19" s="262"/>
      <c r="P19" s="260" t="str">
        <f t="shared" si="2"/>
        <v/>
      </c>
      <c r="Q19" s="261"/>
      <c r="R19" s="262"/>
      <c r="S19" s="260" t="str">
        <f t="shared" si="3"/>
        <v/>
      </c>
      <c r="T19" s="261"/>
      <c r="U19" s="262"/>
      <c r="V19" s="260" t="str">
        <f t="shared" si="4"/>
        <v/>
      </c>
      <c r="W19" s="261"/>
      <c r="X19" s="262"/>
      <c r="Y19" s="86"/>
    </row>
    <row r="20" spans="1:25">
      <c r="A20" s="62" t="str">
        <f>IF(รายชื่อสมาชิก!A19="","",รายชื่อสมาชิก!A19&amp; "  " )</f>
        <v/>
      </c>
      <c r="B20" s="187" t="str">
        <f>IF(รายชื่อสมาชิก!D19="","",รายชื่อสมาชิก!D19&amp; "  " )</f>
        <v/>
      </c>
      <c r="C20" s="284"/>
      <c r="D20" s="260" t="str">
        <f>ภาคเรียนที่1!X20</f>
        <v/>
      </c>
      <c r="E20" s="261"/>
      <c r="F20" s="262"/>
      <c r="G20" s="260" t="str">
        <f>ภาคเรียนที่2!X20</f>
        <v/>
      </c>
      <c r="H20" s="261"/>
      <c r="I20" s="262"/>
      <c r="J20" s="260" t="str">
        <f t="shared" si="0"/>
        <v/>
      </c>
      <c r="K20" s="261"/>
      <c r="L20" s="262"/>
      <c r="M20" s="260" t="str">
        <f t="shared" si="1"/>
        <v/>
      </c>
      <c r="N20" s="261"/>
      <c r="O20" s="262"/>
      <c r="P20" s="260" t="str">
        <f t="shared" si="2"/>
        <v/>
      </c>
      <c r="Q20" s="261"/>
      <c r="R20" s="262"/>
      <c r="S20" s="260" t="str">
        <f t="shared" si="3"/>
        <v/>
      </c>
      <c r="T20" s="261"/>
      <c r="U20" s="262"/>
      <c r="V20" s="260" t="str">
        <f t="shared" si="4"/>
        <v/>
      </c>
      <c r="W20" s="261"/>
      <c r="X20" s="262"/>
      <c r="Y20" s="86"/>
    </row>
    <row r="21" spans="1:25">
      <c r="A21" s="62" t="str">
        <f>IF(รายชื่อสมาชิก!A20="","",รายชื่อสมาชิก!A20&amp; "  " )</f>
        <v/>
      </c>
      <c r="B21" s="187" t="str">
        <f>IF(รายชื่อสมาชิก!D20="","",รายชื่อสมาชิก!D20&amp; "  " )</f>
        <v/>
      </c>
      <c r="C21" s="284"/>
      <c r="D21" s="260" t="str">
        <f>ภาคเรียนที่1!X21</f>
        <v/>
      </c>
      <c r="E21" s="261"/>
      <c r="F21" s="262"/>
      <c r="G21" s="260" t="str">
        <f>ภาคเรียนที่2!X21</f>
        <v/>
      </c>
      <c r="H21" s="261"/>
      <c r="I21" s="262"/>
      <c r="J21" s="260" t="str">
        <f t="shared" si="0"/>
        <v/>
      </c>
      <c r="K21" s="261"/>
      <c r="L21" s="262"/>
      <c r="M21" s="260" t="str">
        <f t="shared" si="1"/>
        <v/>
      </c>
      <c r="N21" s="261"/>
      <c r="O21" s="262"/>
      <c r="P21" s="260" t="str">
        <f t="shared" si="2"/>
        <v/>
      </c>
      <c r="Q21" s="261"/>
      <c r="R21" s="262"/>
      <c r="S21" s="260" t="str">
        <f t="shared" si="3"/>
        <v/>
      </c>
      <c r="T21" s="261"/>
      <c r="U21" s="262"/>
      <c r="V21" s="260" t="str">
        <f t="shared" si="4"/>
        <v/>
      </c>
      <c r="W21" s="261"/>
      <c r="X21" s="262"/>
      <c r="Y21" s="86"/>
    </row>
    <row r="22" spans="1:25">
      <c r="A22" s="62" t="str">
        <f>IF(รายชื่อสมาชิก!A21="","",รายชื่อสมาชิก!A21&amp; "  " )</f>
        <v/>
      </c>
      <c r="B22" s="187" t="str">
        <f>IF(รายชื่อสมาชิก!D21="","",รายชื่อสมาชิก!D21&amp; "  " )</f>
        <v/>
      </c>
      <c r="C22" s="284"/>
      <c r="D22" s="260" t="str">
        <f>ภาคเรียนที่1!X22</f>
        <v/>
      </c>
      <c r="E22" s="261"/>
      <c r="F22" s="262"/>
      <c r="G22" s="260" t="str">
        <f>ภาคเรียนที่2!X22</f>
        <v/>
      </c>
      <c r="H22" s="261"/>
      <c r="I22" s="262"/>
      <c r="J22" s="260" t="str">
        <f t="shared" si="0"/>
        <v/>
      </c>
      <c r="K22" s="261"/>
      <c r="L22" s="262"/>
      <c r="M22" s="260" t="str">
        <f t="shared" si="1"/>
        <v/>
      </c>
      <c r="N22" s="261"/>
      <c r="O22" s="262"/>
      <c r="P22" s="260" t="str">
        <f t="shared" si="2"/>
        <v/>
      </c>
      <c r="Q22" s="261"/>
      <c r="R22" s="262"/>
      <c r="S22" s="260" t="str">
        <f t="shared" si="3"/>
        <v/>
      </c>
      <c r="T22" s="261"/>
      <c r="U22" s="262"/>
      <c r="V22" s="260" t="str">
        <f t="shared" si="4"/>
        <v/>
      </c>
      <c r="W22" s="261"/>
      <c r="X22" s="262"/>
      <c r="Y22" s="86"/>
    </row>
    <row r="23" spans="1:25">
      <c r="A23" s="62" t="str">
        <f>IF(รายชื่อสมาชิก!A22="","",รายชื่อสมาชิก!A22&amp; "  " )</f>
        <v/>
      </c>
      <c r="B23" s="187" t="str">
        <f>IF(รายชื่อสมาชิก!D22="","",รายชื่อสมาชิก!D22&amp; "  " )</f>
        <v/>
      </c>
      <c r="C23" s="284"/>
      <c r="D23" s="260" t="str">
        <f>ภาคเรียนที่1!X23</f>
        <v/>
      </c>
      <c r="E23" s="261"/>
      <c r="F23" s="262"/>
      <c r="G23" s="260" t="str">
        <f>ภาคเรียนที่2!X23</f>
        <v/>
      </c>
      <c r="H23" s="261"/>
      <c r="I23" s="262"/>
      <c r="J23" s="260" t="str">
        <f t="shared" si="0"/>
        <v/>
      </c>
      <c r="K23" s="261"/>
      <c r="L23" s="262"/>
      <c r="M23" s="260" t="str">
        <f t="shared" si="1"/>
        <v/>
      </c>
      <c r="N23" s="261"/>
      <c r="O23" s="262"/>
      <c r="P23" s="260" t="str">
        <f t="shared" si="2"/>
        <v/>
      </c>
      <c r="Q23" s="261"/>
      <c r="R23" s="262"/>
      <c r="S23" s="260" t="str">
        <f t="shared" si="3"/>
        <v/>
      </c>
      <c r="T23" s="261"/>
      <c r="U23" s="262"/>
      <c r="V23" s="260" t="str">
        <f t="shared" si="4"/>
        <v/>
      </c>
      <c r="W23" s="261"/>
      <c r="X23" s="262"/>
      <c r="Y23" s="86"/>
    </row>
    <row r="24" spans="1:25">
      <c r="A24" s="62" t="str">
        <f>IF(รายชื่อสมาชิก!A23="","",รายชื่อสมาชิก!A23&amp; "  " )</f>
        <v/>
      </c>
      <c r="B24" s="187" t="str">
        <f>IF(รายชื่อสมาชิก!D23="","",รายชื่อสมาชิก!D23&amp; "  " )</f>
        <v/>
      </c>
      <c r="C24" s="284"/>
      <c r="D24" s="260" t="str">
        <f>ภาคเรียนที่1!X24</f>
        <v/>
      </c>
      <c r="E24" s="261"/>
      <c r="F24" s="262"/>
      <c r="G24" s="260" t="str">
        <f>ภาคเรียนที่2!X24</f>
        <v/>
      </c>
      <c r="H24" s="261"/>
      <c r="I24" s="262"/>
      <c r="J24" s="260" t="str">
        <f t="shared" si="0"/>
        <v/>
      </c>
      <c r="K24" s="261"/>
      <c r="L24" s="262"/>
      <c r="M24" s="260" t="str">
        <f t="shared" si="1"/>
        <v/>
      </c>
      <c r="N24" s="261"/>
      <c r="O24" s="262"/>
      <c r="P24" s="260" t="str">
        <f t="shared" si="2"/>
        <v/>
      </c>
      <c r="Q24" s="261"/>
      <c r="R24" s="262"/>
      <c r="S24" s="260" t="str">
        <f t="shared" si="3"/>
        <v/>
      </c>
      <c r="T24" s="261"/>
      <c r="U24" s="262"/>
      <c r="V24" s="260" t="str">
        <f t="shared" si="4"/>
        <v/>
      </c>
      <c r="W24" s="261"/>
      <c r="X24" s="262"/>
      <c r="Y24" s="86"/>
    </row>
    <row r="25" spans="1:25">
      <c r="A25" s="62" t="str">
        <f>IF(รายชื่อสมาชิก!A24="","",รายชื่อสมาชิก!A24&amp; "  " )</f>
        <v/>
      </c>
      <c r="B25" s="187" t="str">
        <f>IF(รายชื่อสมาชิก!D24="","",รายชื่อสมาชิก!D24&amp; "  " )</f>
        <v/>
      </c>
      <c r="C25" s="284"/>
      <c r="D25" s="260" t="str">
        <f>ภาคเรียนที่1!X25</f>
        <v/>
      </c>
      <c r="E25" s="261"/>
      <c r="F25" s="262"/>
      <c r="G25" s="260" t="str">
        <f>ภาคเรียนที่2!X25</f>
        <v/>
      </c>
      <c r="H25" s="261"/>
      <c r="I25" s="262"/>
      <c r="J25" s="260" t="str">
        <f t="shared" si="0"/>
        <v/>
      </c>
      <c r="K25" s="261"/>
      <c r="L25" s="262"/>
      <c r="M25" s="260" t="str">
        <f t="shared" si="1"/>
        <v/>
      </c>
      <c r="N25" s="261"/>
      <c r="O25" s="262"/>
      <c r="P25" s="260" t="str">
        <f t="shared" si="2"/>
        <v/>
      </c>
      <c r="Q25" s="261"/>
      <c r="R25" s="262"/>
      <c r="S25" s="260" t="str">
        <f t="shared" si="3"/>
        <v/>
      </c>
      <c r="T25" s="261"/>
      <c r="U25" s="262"/>
      <c r="V25" s="260" t="str">
        <f t="shared" si="4"/>
        <v/>
      </c>
      <c r="W25" s="261"/>
      <c r="X25" s="262"/>
      <c r="Y25" s="86"/>
    </row>
    <row r="26" spans="1:25">
      <c r="A26" s="62" t="str">
        <f>IF(รายชื่อสมาชิก!A25="","",รายชื่อสมาชิก!A25&amp; "  " )</f>
        <v/>
      </c>
      <c r="B26" s="187" t="str">
        <f>IF(รายชื่อสมาชิก!D25="","",รายชื่อสมาชิก!D25&amp; "  " )</f>
        <v/>
      </c>
      <c r="C26" s="284"/>
      <c r="D26" s="260" t="str">
        <f>ภาคเรียนที่1!X26</f>
        <v/>
      </c>
      <c r="E26" s="261"/>
      <c r="F26" s="262"/>
      <c r="G26" s="260" t="str">
        <f>ภาคเรียนที่2!X26</f>
        <v/>
      </c>
      <c r="H26" s="261"/>
      <c r="I26" s="262"/>
      <c r="J26" s="260" t="str">
        <f t="shared" si="0"/>
        <v/>
      </c>
      <c r="K26" s="261"/>
      <c r="L26" s="262"/>
      <c r="M26" s="260" t="str">
        <f t="shared" si="1"/>
        <v/>
      </c>
      <c r="N26" s="261"/>
      <c r="O26" s="262"/>
      <c r="P26" s="260" t="str">
        <f t="shared" si="2"/>
        <v/>
      </c>
      <c r="Q26" s="261"/>
      <c r="R26" s="262"/>
      <c r="S26" s="260" t="str">
        <f t="shared" si="3"/>
        <v/>
      </c>
      <c r="T26" s="261"/>
      <c r="U26" s="262"/>
      <c r="V26" s="260" t="str">
        <f t="shared" si="4"/>
        <v/>
      </c>
      <c r="W26" s="261"/>
      <c r="X26" s="262"/>
      <c r="Y26" s="86"/>
    </row>
    <row r="27" spans="1:25">
      <c r="A27" s="62" t="str">
        <f>IF(รายชื่อสมาชิก!A26="","",รายชื่อสมาชิก!A26&amp; "  " )</f>
        <v/>
      </c>
      <c r="B27" s="187" t="str">
        <f>IF(รายชื่อสมาชิก!D26="","",รายชื่อสมาชิก!D26&amp; "  " )</f>
        <v/>
      </c>
      <c r="C27" s="284"/>
      <c r="D27" s="260" t="str">
        <f>ภาคเรียนที่1!X27</f>
        <v/>
      </c>
      <c r="E27" s="261"/>
      <c r="F27" s="262"/>
      <c r="G27" s="260" t="str">
        <f>ภาคเรียนที่2!X27</f>
        <v/>
      </c>
      <c r="H27" s="261"/>
      <c r="I27" s="262"/>
      <c r="J27" s="260" t="str">
        <f t="shared" ref="J27:J28" si="5">IF($B27="","",(D27+G27)/2)</f>
        <v/>
      </c>
      <c r="K27" s="261"/>
      <c r="L27" s="262"/>
      <c r="M27" s="260" t="str">
        <f t="shared" si="1"/>
        <v/>
      </c>
      <c r="N27" s="261"/>
      <c r="O27" s="262"/>
      <c r="P27" s="260" t="str">
        <f t="shared" si="2"/>
        <v/>
      </c>
      <c r="Q27" s="261"/>
      <c r="R27" s="262"/>
      <c r="S27" s="260" t="str">
        <f t="shared" si="3"/>
        <v/>
      </c>
      <c r="T27" s="261"/>
      <c r="U27" s="262"/>
      <c r="V27" s="260" t="str">
        <f t="shared" si="4"/>
        <v/>
      </c>
      <c r="W27" s="261"/>
      <c r="X27" s="262"/>
      <c r="Y27" s="86"/>
    </row>
    <row r="28" spans="1:25" ht="21.6" thickBot="1">
      <c r="A28" s="87" t="str">
        <f>IF(รายชื่อสมาชิก!A27="","",รายชื่อสมาชิก!A27&amp; "  " )</f>
        <v/>
      </c>
      <c r="B28" s="282" t="str">
        <f>IF(รายชื่อสมาชิก!D27="","",รายชื่อสมาชิก!D27&amp; "  " )</f>
        <v/>
      </c>
      <c r="C28" s="283"/>
      <c r="D28" s="254" t="str">
        <f>ภาคเรียนที่1!X28</f>
        <v/>
      </c>
      <c r="E28" s="255"/>
      <c r="F28" s="256"/>
      <c r="G28" s="254" t="str">
        <f>ภาคเรียนที่2!X28</f>
        <v/>
      </c>
      <c r="H28" s="255"/>
      <c r="I28" s="256"/>
      <c r="J28" s="254" t="str">
        <f t="shared" si="5"/>
        <v/>
      </c>
      <c r="K28" s="255"/>
      <c r="L28" s="256"/>
      <c r="M28" s="254" t="str">
        <f t="shared" si="1"/>
        <v/>
      </c>
      <c r="N28" s="255"/>
      <c r="O28" s="256"/>
      <c r="P28" s="254" t="str">
        <f t="shared" si="2"/>
        <v/>
      </c>
      <c r="Q28" s="255"/>
      <c r="R28" s="256"/>
      <c r="S28" s="254" t="str">
        <f t="shared" si="3"/>
        <v/>
      </c>
      <c r="T28" s="255"/>
      <c r="U28" s="256"/>
      <c r="V28" s="254" t="str">
        <f t="shared" si="4"/>
        <v/>
      </c>
      <c r="W28" s="255"/>
      <c r="X28" s="256"/>
      <c r="Y28" s="88"/>
    </row>
    <row r="29" spans="1:25" ht="21.6" thickBot="1">
      <c r="A29" s="89" t="str">
        <f>IF(รายชื่อสมาชิก!A28="","",รายชื่อสมาชิก!A28&amp; "  " )</f>
        <v/>
      </c>
      <c r="B29" s="227" t="s">
        <v>447</v>
      </c>
      <c r="C29" s="228"/>
      <c r="D29" s="229">
        <f>IF(COUNTA(รายชื่อสมาชิก!D5:D29)=0,"",COUNTA(รายชื่อสมาชิก!D5:D29))</f>
        <v>12</v>
      </c>
      <c r="E29" s="230"/>
      <c r="F29" s="230"/>
      <c r="G29" s="231" t="s">
        <v>448</v>
      </c>
      <c r="H29" s="232"/>
      <c r="I29" s="232"/>
      <c r="J29" s="233"/>
      <c r="K29" s="234"/>
      <c r="L29" s="235"/>
      <c r="M29" s="236">
        <f>COUNTIF(M6:O28,"√")</f>
        <v>0</v>
      </c>
      <c r="N29" s="237"/>
      <c r="O29" s="238"/>
      <c r="P29" s="236">
        <f t="shared" ref="P29" si="6">COUNTIF(P6:R28,"√")</f>
        <v>0</v>
      </c>
      <c r="Q29" s="237"/>
      <c r="R29" s="238"/>
      <c r="S29" s="236">
        <f t="shared" ref="S29" si="7">COUNTIF(S6:U28,"√")</f>
        <v>0</v>
      </c>
      <c r="T29" s="237"/>
      <c r="U29" s="238"/>
      <c r="V29" s="236">
        <f t="shared" ref="V29" si="8">COUNTIF(V6:X28,"√")</f>
        <v>12</v>
      </c>
      <c r="W29" s="237"/>
      <c r="X29" s="238"/>
      <c r="Y29" s="290"/>
    </row>
    <row r="30" spans="1:25" ht="21.6" thickBot="1">
      <c r="A30" s="251" t="s">
        <v>435</v>
      </c>
      <c r="B30" s="252"/>
      <c r="C30" s="252"/>
      <c r="D30" s="252"/>
      <c r="E30" s="252"/>
      <c r="F30" s="252"/>
      <c r="G30" s="252"/>
      <c r="H30" s="252"/>
      <c r="I30" s="253"/>
      <c r="J30" s="257">
        <f>SUM(J6:L28)</f>
        <v>0</v>
      </c>
      <c r="K30" s="258"/>
      <c r="L30" s="259"/>
      <c r="M30" s="239"/>
      <c r="N30" s="240"/>
      <c r="O30" s="241"/>
      <c r="P30" s="239"/>
      <c r="Q30" s="240"/>
      <c r="R30" s="241"/>
      <c r="S30" s="239"/>
      <c r="T30" s="240"/>
      <c r="U30" s="241"/>
      <c r="V30" s="239"/>
      <c r="W30" s="240"/>
      <c r="X30" s="241"/>
      <c r="Y30" s="291"/>
    </row>
    <row r="31" spans="1:25" ht="21.6" thickBot="1">
      <c r="A31" s="245" t="s">
        <v>446</v>
      </c>
      <c r="B31" s="246"/>
      <c r="C31" s="246"/>
      <c r="D31" s="246"/>
      <c r="E31" s="246"/>
      <c r="F31" s="246"/>
      <c r="G31" s="246"/>
      <c r="H31" s="246"/>
      <c r="I31" s="247"/>
      <c r="J31" s="248">
        <f>(100*$J$30)/(100*$D$29)</f>
        <v>0</v>
      </c>
      <c r="K31" s="249"/>
      <c r="L31" s="250"/>
      <c r="M31" s="242"/>
      <c r="N31" s="243"/>
      <c r="O31" s="244"/>
      <c r="P31" s="242"/>
      <c r="Q31" s="243"/>
      <c r="R31" s="244"/>
      <c r="S31" s="242"/>
      <c r="T31" s="243"/>
      <c r="U31" s="244"/>
      <c r="V31" s="242"/>
      <c r="W31" s="243"/>
      <c r="X31" s="244"/>
      <c r="Y31" s="292"/>
    </row>
  </sheetData>
  <sheetProtection algorithmName="SHA-512" hashValue="yROLcIY5LjKzF+kveG6dN3iuwVRdeynSmoKUFnBXwPtdfCjF6Omg1kzMeGcjo5nEBfkUV0dKYVKXpHXW5hV4Jw==" saltValue="VGeYR40B3jI4O2yrmiC9Rw==" spinCount="100000" sheet="1" objects="1" scenarios="1"/>
  <mergeCells count="219">
    <mergeCell ref="A2:B2"/>
    <mergeCell ref="D2:K2"/>
    <mergeCell ref="M1:Y1"/>
    <mergeCell ref="Y29:Y31"/>
    <mergeCell ref="B9:C9"/>
    <mergeCell ref="B8:C8"/>
    <mergeCell ref="D8:F8"/>
    <mergeCell ref="G8:I8"/>
    <mergeCell ref="J8:L8"/>
    <mergeCell ref="M8:O8"/>
    <mergeCell ref="B7:C7"/>
    <mergeCell ref="B6:C6"/>
    <mergeCell ref="A3:A5"/>
    <mergeCell ref="B3:C5"/>
    <mergeCell ref="B13:C13"/>
    <mergeCell ref="B12:C12"/>
    <mergeCell ref="D12:F12"/>
    <mergeCell ref="G12:I12"/>
    <mergeCell ref="J12:L12"/>
    <mergeCell ref="M12:O12"/>
    <mergeCell ref="B11:C11"/>
    <mergeCell ref="B10:C10"/>
    <mergeCell ref="D10:F10"/>
    <mergeCell ref="G10:I10"/>
    <mergeCell ref="B17:C17"/>
    <mergeCell ref="B16:C16"/>
    <mergeCell ref="D16:F16"/>
    <mergeCell ref="G16:I16"/>
    <mergeCell ref="J16:L16"/>
    <mergeCell ref="M16:O16"/>
    <mergeCell ref="B15:C15"/>
    <mergeCell ref="B14:C14"/>
    <mergeCell ref="D14:F14"/>
    <mergeCell ref="G14:I14"/>
    <mergeCell ref="J14:L14"/>
    <mergeCell ref="M14:O14"/>
    <mergeCell ref="B21:C21"/>
    <mergeCell ref="B20:C20"/>
    <mergeCell ref="D20:F20"/>
    <mergeCell ref="G20:I20"/>
    <mergeCell ref="J20:L20"/>
    <mergeCell ref="M20:O20"/>
    <mergeCell ref="B19:C19"/>
    <mergeCell ref="B18:C18"/>
    <mergeCell ref="D18:F18"/>
    <mergeCell ref="G18:I18"/>
    <mergeCell ref="J18:L18"/>
    <mergeCell ref="M18:O18"/>
    <mergeCell ref="B25:C25"/>
    <mergeCell ref="B24:C24"/>
    <mergeCell ref="D24:F24"/>
    <mergeCell ref="G24:I24"/>
    <mergeCell ref="J24:L24"/>
    <mergeCell ref="M24:O24"/>
    <mergeCell ref="B23:C23"/>
    <mergeCell ref="B22:C22"/>
    <mergeCell ref="D22:F22"/>
    <mergeCell ref="G22:I22"/>
    <mergeCell ref="J22:L22"/>
    <mergeCell ref="M22:O22"/>
    <mergeCell ref="B28:C28"/>
    <mergeCell ref="D28:F28"/>
    <mergeCell ref="G28:I28"/>
    <mergeCell ref="J28:L28"/>
    <mergeCell ref="M28:O28"/>
    <mergeCell ref="B27:C27"/>
    <mergeCell ref="B26:C26"/>
    <mergeCell ref="D26:F26"/>
    <mergeCell ref="G26:I26"/>
    <mergeCell ref="J26:L26"/>
    <mergeCell ref="M26:O26"/>
    <mergeCell ref="M27:O27"/>
    <mergeCell ref="M3:X3"/>
    <mergeCell ref="J4:L5"/>
    <mergeCell ref="M4:O5"/>
    <mergeCell ref="P4:R5"/>
    <mergeCell ref="S4:U5"/>
    <mergeCell ref="V4:X5"/>
    <mergeCell ref="Y3:Y5"/>
    <mergeCell ref="J3:L3"/>
    <mergeCell ref="D3:F3"/>
    <mergeCell ref="D4:F4"/>
    <mergeCell ref="D5:F5"/>
    <mergeCell ref="G3:I3"/>
    <mergeCell ref="G4:I4"/>
    <mergeCell ref="G5:I5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P10:R10"/>
    <mergeCell ref="S10:U10"/>
    <mergeCell ref="V10:X10"/>
    <mergeCell ref="D11:F11"/>
    <mergeCell ref="G11:I11"/>
    <mergeCell ref="J11:L11"/>
    <mergeCell ref="M11:O11"/>
    <mergeCell ref="P11:R11"/>
    <mergeCell ref="S11:U11"/>
    <mergeCell ref="V11:X11"/>
    <mergeCell ref="J10:L10"/>
    <mergeCell ref="M10:O10"/>
    <mergeCell ref="P12:R12"/>
    <mergeCell ref="S12:U12"/>
    <mergeCell ref="V12:X12"/>
    <mergeCell ref="D13:F13"/>
    <mergeCell ref="G13:I13"/>
    <mergeCell ref="J13:L13"/>
    <mergeCell ref="M13:O13"/>
    <mergeCell ref="P13:R13"/>
    <mergeCell ref="S13:U13"/>
    <mergeCell ref="V13:X13"/>
    <mergeCell ref="P14:R14"/>
    <mergeCell ref="S14:U14"/>
    <mergeCell ref="V14:X14"/>
    <mergeCell ref="D15:F15"/>
    <mergeCell ref="G15:I15"/>
    <mergeCell ref="J15:L15"/>
    <mergeCell ref="M15:O15"/>
    <mergeCell ref="P15:R15"/>
    <mergeCell ref="S15:U15"/>
    <mergeCell ref="V15:X15"/>
    <mergeCell ref="P16:R16"/>
    <mergeCell ref="S16:U16"/>
    <mergeCell ref="V16:X16"/>
    <mergeCell ref="D17:F17"/>
    <mergeCell ref="G17:I17"/>
    <mergeCell ref="J17:L17"/>
    <mergeCell ref="M17:O17"/>
    <mergeCell ref="P17:R17"/>
    <mergeCell ref="S17:U17"/>
    <mergeCell ref="V17:X17"/>
    <mergeCell ref="P18:R18"/>
    <mergeCell ref="S18:U18"/>
    <mergeCell ref="V18:X18"/>
    <mergeCell ref="D19:F19"/>
    <mergeCell ref="G19:I19"/>
    <mergeCell ref="J19:L19"/>
    <mergeCell ref="M19:O19"/>
    <mergeCell ref="P19:R19"/>
    <mergeCell ref="S19:U19"/>
    <mergeCell ref="V19:X19"/>
    <mergeCell ref="P20:R20"/>
    <mergeCell ref="S20:U20"/>
    <mergeCell ref="V20:X20"/>
    <mergeCell ref="D21:F21"/>
    <mergeCell ref="G21:I21"/>
    <mergeCell ref="J21:L21"/>
    <mergeCell ref="M21:O21"/>
    <mergeCell ref="P21:R21"/>
    <mergeCell ref="S21:U21"/>
    <mergeCell ref="V21:X21"/>
    <mergeCell ref="P22:R22"/>
    <mergeCell ref="S22:U22"/>
    <mergeCell ref="V22:X22"/>
    <mergeCell ref="D23:F23"/>
    <mergeCell ref="G23:I23"/>
    <mergeCell ref="J23:L23"/>
    <mergeCell ref="M23:O23"/>
    <mergeCell ref="P23:R23"/>
    <mergeCell ref="S23:U23"/>
    <mergeCell ref="V23:X23"/>
    <mergeCell ref="P27:R27"/>
    <mergeCell ref="S27:U27"/>
    <mergeCell ref="V27:X27"/>
    <mergeCell ref="P24:R24"/>
    <mergeCell ref="S24:U24"/>
    <mergeCell ref="V24:X24"/>
    <mergeCell ref="D25:F25"/>
    <mergeCell ref="G25:I25"/>
    <mergeCell ref="J25:L25"/>
    <mergeCell ref="M25:O25"/>
    <mergeCell ref="P25:R25"/>
    <mergeCell ref="S25:U25"/>
    <mergeCell ref="V25:X25"/>
    <mergeCell ref="L2:U2"/>
    <mergeCell ref="V2:Y2"/>
    <mergeCell ref="A1:L1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P28:R28"/>
    <mergeCell ref="S28:U28"/>
    <mergeCell ref="V28:X28"/>
    <mergeCell ref="J30:L30"/>
    <mergeCell ref="P26:R26"/>
    <mergeCell ref="S26:U26"/>
    <mergeCell ref="V26:X26"/>
    <mergeCell ref="D27:F27"/>
    <mergeCell ref="G27:I27"/>
    <mergeCell ref="J27:L27"/>
  </mergeCells>
  <pageMargins left="0.3125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view="pageLayout" zoomScaleNormal="100" workbookViewId="0">
      <selection sqref="A1:XFD1048576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6.33203125" style="60" customWidth="1"/>
    <col min="4" max="5" width="4.6640625" style="60" customWidth="1"/>
    <col min="6" max="7" width="4.6640625" style="70" customWidth="1"/>
    <col min="8" max="15" width="4.6640625" style="60" customWidth="1"/>
    <col min="16" max="16" width="7.33203125" style="60" customWidth="1"/>
    <col min="17" max="16384" width="9.109375" style="60"/>
  </cols>
  <sheetData>
    <row r="1" spans="1:16" ht="21.6" thickBot="1">
      <c r="A1" s="224" t="s">
        <v>441</v>
      </c>
      <c r="B1" s="225"/>
      <c r="C1" s="312"/>
      <c r="D1" s="312"/>
      <c r="E1" s="312"/>
      <c r="F1" s="312"/>
      <c r="G1" s="312"/>
      <c r="H1" s="313"/>
      <c r="I1" s="304" t="str">
        <f>IF(ปก!E8="","",(ปก!I8))</f>
        <v/>
      </c>
      <c r="J1" s="305"/>
      <c r="K1" s="305"/>
      <c r="L1" s="305"/>
      <c r="M1" s="305"/>
      <c r="N1" s="305"/>
      <c r="O1" s="305"/>
      <c r="P1" s="306"/>
    </row>
    <row r="2" spans="1:16" ht="21.6" thickBot="1">
      <c r="A2" s="285" t="s">
        <v>452</v>
      </c>
      <c r="B2" s="220"/>
      <c r="C2" s="100" t="s">
        <v>22</v>
      </c>
      <c r="D2" s="285" t="str">
        <f>ปก!H10</f>
        <v>นางวรวรรณ์ ศรีเพชร</v>
      </c>
      <c r="E2" s="219"/>
      <c r="F2" s="219"/>
      <c r="G2" s="219"/>
      <c r="H2" s="219"/>
      <c r="I2" s="219"/>
      <c r="J2" s="220"/>
      <c r="K2" s="285" t="str">
        <f>IF(ปก!H11="","",(ปก!H11))</f>
        <v/>
      </c>
      <c r="L2" s="219"/>
      <c r="M2" s="219"/>
      <c r="N2" s="219"/>
      <c r="O2" s="219"/>
      <c r="P2" s="220"/>
    </row>
    <row r="3" spans="1:16" ht="21.6" thickBot="1">
      <c r="A3" s="214" t="s">
        <v>1</v>
      </c>
      <c r="B3" s="210" t="s">
        <v>433</v>
      </c>
      <c r="C3" s="211"/>
      <c r="D3" s="314" t="s">
        <v>444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07" t="s">
        <v>0</v>
      </c>
    </row>
    <row r="4" spans="1:16" ht="21.6" thickBot="1">
      <c r="A4" s="215"/>
      <c r="B4" s="212"/>
      <c r="C4" s="294"/>
      <c r="D4" s="315" t="s">
        <v>442</v>
      </c>
      <c r="E4" s="316"/>
      <c r="F4" s="316"/>
      <c r="G4" s="317"/>
      <c r="H4" s="318" t="s">
        <v>443</v>
      </c>
      <c r="I4" s="319"/>
      <c r="J4" s="319"/>
      <c r="K4" s="320"/>
      <c r="L4" s="321" t="s">
        <v>452</v>
      </c>
      <c r="M4" s="322"/>
      <c r="N4" s="322"/>
      <c r="O4" s="323"/>
      <c r="P4" s="307"/>
    </row>
    <row r="5" spans="1:16" ht="25.5" customHeight="1">
      <c r="A5" s="215"/>
      <c r="B5" s="212"/>
      <c r="C5" s="294"/>
      <c r="D5" s="66" t="s">
        <v>64</v>
      </c>
      <c r="E5" s="302" t="s">
        <v>64</v>
      </c>
      <c r="F5" s="66" t="s">
        <v>55</v>
      </c>
      <c r="G5" s="66" t="s">
        <v>451</v>
      </c>
      <c r="H5" s="66" t="s">
        <v>64</v>
      </c>
      <c r="I5" s="302" t="s">
        <v>64</v>
      </c>
      <c r="J5" s="66" t="s">
        <v>55</v>
      </c>
      <c r="K5" s="66" t="s">
        <v>451</v>
      </c>
      <c r="L5" s="66" t="s">
        <v>64</v>
      </c>
      <c r="M5" s="302" t="s">
        <v>64</v>
      </c>
      <c r="N5" s="66" t="s">
        <v>55</v>
      </c>
      <c r="O5" s="66" t="s">
        <v>451</v>
      </c>
      <c r="P5" s="307"/>
    </row>
    <row r="6" spans="1:16" ht="21.6" thickBot="1">
      <c r="A6" s="215"/>
      <c r="B6" s="310"/>
      <c r="C6" s="311"/>
      <c r="D6" s="65" t="s">
        <v>449</v>
      </c>
      <c r="E6" s="303"/>
      <c r="F6" s="65" t="s">
        <v>450</v>
      </c>
      <c r="G6" s="65" t="s">
        <v>55</v>
      </c>
      <c r="H6" s="65" t="s">
        <v>449</v>
      </c>
      <c r="I6" s="303"/>
      <c r="J6" s="65" t="s">
        <v>450</v>
      </c>
      <c r="K6" s="65" t="s">
        <v>55</v>
      </c>
      <c r="L6" s="65" t="s">
        <v>449</v>
      </c>
      <c r="M6" s="303"/>
      <c r="N6" s="65" t="s">
        <v>450</v>
      </c>
      <c r="O6" s="65" t="s">
        <v>55</v>
      </c>
      <c r="P6" s="308"/>
    </row>
    <row r="7" spans="1:16">
      <c r="A7" s="61" t="str">
        <f>IF(รายชื่อสมาชิก!A5="","",รายชื่อสมาชิก!A5&amp; "  " )</f>
        <v xml:space="preserve">1  </v>
      </c>
      <c r="B7" s="195" t="str">
        <f>IF(รายชื่อสมาชิก!D5="","",รายชื่อสมาชิก!D5&amp; "  " )</f>
        <v xml:space="preserve">เด็กชายนพเก้า  อุตพันธ์  </v>
      </c>
      <c r="C7" s="293"/>
      <c r="D7" s="67" t="str">
        <f>IF($B7="","",IF(ภาคเรียนที่1!X6&gt;=79.5,"√"," "))</f>
        <v xml:space="preserve"> </v>
      </c>
      <c r="E7" s="68" t="str">
        <f>IF($B7="","",IF(ภาคเรียนที่1!X6&gt;=79.5," ",IF(ภาคเรียนที่1!X6&gt;=69.5,"√",IF(ภาคเรียนที่1!X6&lt;69.5," "))))</f>
        <v xml:space="preserve"> </v>
      </c>
      <c r="F7" s="68" t="str">
        <f>IF($B7="","",IF(ภาคเรียนที่1!X6&gt;=69.5," ",IF(ภาคเรียนที่1!X6&gt;=49.5,"√",IF(ภาคเรียนที่1!X6&lt;49.5," "))))</f>
        <v xml:space="preserve"> </v>
      </c>
      <c r="G7" s="69" t="str">
        <f>IF($B7="","",IF(ภาคเรียนที่1!X6&lt;49.5,"√"," "))</f>
        <v>√</v>
      </c>
      <c r="H7" s="67" t="str">
        <f>IF($B7="","",IF(ภาคเรียนที่2!X6&gt;=79.5,"√"," "))</f>
        <v xml:space="preserve"> </v>
      </c>
      <c r="I7" s="68" t="str">
        <f>IF($B7="","",IF(ภาคเรียนที่2!X6&gt;=79.5," ",IF(ภาคเรียนที่2!X6&gt;=69.5,"√",IF(ภาคเรียนที่2!X6&lt;69.5," "))))</f>
        <v xml:space="preserve"> </v>
      </c>
      <c r="J7" s="68" t="str">
        <f>IF($B7="","",IF(ภาคเรียนที่2!X6&gt;=69.5," ",IF(ภาคเรียนที่2!X6&gt;=49.5,"√",IF(ภาคเรียนที่2!X6&lt;49.5," "))))</f>
        <v xml:space="preserve"> </v>
      </c>
      <c r="K7" s="69" t="str">
        <f>IF($B7="","",IF(ภาคเรียนที่2!X6&lt;49.5,"√"," "))</f>
        <v>√</v>
      </c>
      <c r="L7" s="67" t="str">
        <f>สรุปผลการประเมิน!M6</f>
        <v xml:space="preserve"> </v>
      </c>
      <c r="M7" s="68" t="str">
        <f>สรุปผลการประเมิน!P6</f>
        <v xml:space="preserve"> </v>
      </c>
      <c r="N7" s="68" t="str">
        <f>สรุปผลการประเมิน!S6</f>
        <v xml:space="preserve"> </v>
      </c>
      <c r="O7" s="69" t="str">
        <f>สรุปผลการประเมิน!V6</f>
        <v>√</v>
      </c>
      <c r="P7" s="64"/>
    </row>
    <row r="8" spans="1:16">
      <c r="A8" s="62" t="str">
        <f>IF(รายชื่อสมาชิก!A6="","",รายชื่อสมาชิก!A6&amp; "  " )</f>
        <v xml:space="preserve">2  </v>
      </c>
      <c r="B8" s="187" t="str">
        <f>IF(รายชื่อสมาชิก!D6="","",รายชื่อสมาชิก!D6&amp; "  " )</f>
        <v xml:space="preserve">เด็กชายเดชานนท์ คณานิตย์  </v>
      </c>
      <c r="C8" s="284"/>
      <c r="D8" s="67" t="str">
        <f>IF($B8="","",IF(ภาคเรียนที่1!X7&gt;=79.5,"√"," "))</f>
        <v xml:space="preserve"> </v>
      </c>
      <c r="E8" s="68" t="str">
        <f>IF($B8="","",IF(ภาคเรียนที่1!X7&gt;=79.5," ",IF(ภาคเรียนที่1!X7&gt;=69.5,"√",IF(ภาคเรียนที่1!X7&lt;69.5," "))))</f>
        <v xml:space="preserve"> </v>
      </c>
      <c r="F8" s="68" t="str">
        <f>IF($B8="","",IF(ภาคเรียนที่1!X7&gt;=69.5," ",IF(ภาคเรียนที่1!X7&gt;=49.5,"√",IF(ภาคเรียนที่1!X7&lt;49.5," "))))</f>
        <v xml:space="preserve"> </v>
      </c>
      <c r="G8" s="69" t="str">
        <f>IF($B8="","",IF(ภาคเรียนที่1!X7&lt;49.5,"√"," "))</f>
        <v>√</v>
      </c>
      <c r="H8" s="67" t="str">
        <f>IF($B8="","",IF(ภาคเรียนที่2!X7&gt;=79.5,"√"," "))</f>
        <v xml:space="preserve"> </v>
      </c>
      <c r="I8" s="68" t="str">
        <f>IF($B8="","",IF(ภาคเรียนที่2!X7&gt;=79.5," ",IF(ภาคเรียนที่2!X7&gt;=69.5,"√",IF(ภาคเรียนที่2!X7&lt;69.5," "))))</f>
        <v xml:space="preserve"> </v>
      </c>
      <c r="J8" s="68" t="str">
        <f>IF($B8="","",IF(ภาคเรียนที่2!X7&gt;=69.5," ",IF(ภาคเรียนที่2!X7&gt;=49.5,"√",IF(ภาคเรียนที่2!X7&lt;49.5," "))))</f>
        <v xml:space="preserve"> </v>
      </c>
      <c r="K8" s="69" t="str">
        <f>IF($B8="","",IF(ภาคเรียนที่2!X7&lt;49.5,"√"," "))</f>
        <v>√</v>
      </c>
      <c r="L8" s="67" t="str">
        <f>สรุปผลการประเมิน!M7</f>
        <v xml:space="preserve"> </v>
      </c>
      <c r="M8" s="68" t="str">
        <f>สรุปผลการประเมิน!P7</f>
        <v xml:space="preserve"> </v>
      </c>
      <c r="N8" s="68" t="str">
        <f>สรุปผลการประเมิน!S7</f>
        <v xml:space="preserve"> </v>
      </c>
      <c r="O8" s="69" t="str">
        <f>สรุปผลการประเมิน!V7</f>
        <v>√</v>
      </c>
      <c r="P8" s="64"/>
    </row>
    <row r="9" spans="1:16">
      <c r="A9" s="62" t="str">
        <f>IF(รายชื่อสมาชิก!A7="","",รายชื่อสมาชิก!A7&amp; "  " )</f>
        <v xml:space="preserve">3  </v>
      </c>
      <c r="B9" s="187" t="str">
        <f>IF(รายชื่อสมาชิก!D7="","",รายชื่อสมาชิก!D7&amp; "  " )</f>
        <v xml:space="preserve">เด็กชายภาคภูมิ  ปิ่นสุก  </v>
      </c>
      <c r="C9" s="284"/>
      <c r="D9" s="67" t="str">
        <f>IF($B9="","",IF(ภาคเรียนที่1!X8&gt;=79.5,"√"," "))</f>
        <v xml:space="preserve"> </v>
      </c>
      <c r="E9" s="68" t="str">
        <f>IF($B9="","",IF(ภาคเรียนที่1!X8&gt;=79.5," ",IF(ภาคเรียนที่1!X8&gt;=69.5,"√",IF(ภาคเรียนที่1!X8&lt;69.5," "))))</f>
        <v xml:space="preserve"> </v>
      </c>
      <c r="F9" s="68" t="str">
        <f>IF($B9="","",IF(ภาคเรียนที่1!X8&gt;=69.5," ",IF(ภาคเรียนที่1!X8&gt;=49.5,"√",IF(ภาคเรียนที่1!X8&lt;49.5," "))))</f>
        <v xml:space="preserve"> </v>
      </c>
      <c r="G9" s="69" t="str">
        <f>IF($B9="","",IF(ภาคเรียนที่1!X8&lt;49.5,"√"," "))</f>
        <v>√</v>
      </c>
      <c r="H9" s="67" t="str">
        <f>IF($B9="","",IF(ภาคเรียนที่2!X8&gt;=79.5,"√"," "))</f>
        <v xml:space="preserve"> </v>
      </c>
      <c r="I9" s="68" t="str">
        <f>IF($B9="","",IF(ภาคเรียนที่2!X8&gt;=79.5," ",IF(ภาคเรียนที่2!X8&gt;=69.5,"√",IF(ภาคเรียนที่2!X8&lt;69.5," "))))</f>
        <v xml:space="preserve"> </v>
      </c>
      <c r="J9" s="68" t="str">
        <f>IF($B9="","",IF(ภาคเรียนที่2!X8&gt;=69.5," ",IF(ภาคเรียนที่2!X8&gt;=49.5,"√",IF(ภาคเรียนที่2!X8&lt;49.5," "))))</f>
        <v xml:space="preserve"> </v>
      </c>
      <c r="K9" s="69" t="str">
        <f>IF($B9="","",IF(ภาคเรียนที่2!X8&lt;49.5,"√"," "))</f>
        <v>√</v>
      </c>
      <c r="L9" s="67" t="str">
        <f>สรุปผลการประเมิน!M8</f>
        <v xml:space="preserve"> </v>
      </c>
      <c r="M9" s="68" t="str">
        <f>สรุปผลการประเมิน!P8</f>
        <v xml:space="preserve"> </v>
      </c>
      <c r="N9" s="68" t="str">
        <f>สรุปผลการประเมิน!S8</f>
        <v xml:space="preserve"> </v>
      </c>
      <c r="O9" s="69" t="str">
        <f>สรุปผลการประเมิน!V8</f>
        <v>√</v>
      </c>
      <c r="P9" s="64"/>
    </row>
    <row r="10" spans="1:16">
      <c r="A10" s="62" t="str">
        <f>IF(รายชื่อสมาชิก!A8="","",รายชื่อสมาชิก!A8&amp; "  " )</f>
        <v xml:space="preserve">4  </v>
      </c>
      <c r="B10" s="187" t="str">
        <f>IF(รายชื่อสมาชิก!D8="","",รายชื่อสมาชิก!D8&amp; "  " )</f>
        <v xml:space="preserve">เด็กชายอรรถนนท์ สายพานทอง  </v>
      </c>
      <c r="C10" s="284"/>
      <c r="D10" s="67" t="str">
        <f>IF($B10="","",IF(ภาคเรียนที่1!X9&gt;=79.5,"√"," "))</f>
        <v xml:space="preserve"> </v>
      </c>
      <c r="E10" s="68" t="str">
        <f>IF($B10="","",IF(ภาคเรียนที่1!X9&gt;=79.5," ",IF(ภาคเรียนที่1!X9&gt;=69.5,"√",IF(ภาคเรียนที่1!X9&lt;69.5," "))))</f>
        <v xml:space="preserve"> </v>
      </c>
      <c r="F10" s="68" t="str">
        <f>IF($B10="","",IF(ภาคเรียนที่1!X9&gt;=69.5," ",IF(ภาคเรียนที่1!X9&gt;=49.5,"√",IF(ภาคเรียนที่1!X9&lt;49.5," "))))</f>
        <v xml:space="preserve"> </v>
      </c>
      <c r="G10" s="69" t="str">
        <f>IF($B10="","",IF(ภาคเรียนที่1!X9&lt;49.5,"√"," "))</f>
        <v>√</v>
      </c>
      <c r="H10" s="67" t="str">
        <f>IF($B10="","",IF(ภาคเรียนที่2!X9&gt;=79.5,"√"," "))</f>
        <v xml:space="preserve"> </v>
      </c>
      <c r="I10" s="68" t="str">
        <f>IF($B10="","",IF(ภาคเรียนที่2!X9&gt;=79.5," ",IF(ภาคเรียนที่2!X9&gt;=69.5,"√",IF(ภาคเรียนที่2!X9&lt;69.5," "))))</f>
        <v xml:space="preserve"> </v>
      </c>
      <c r="J10" s="68" t="str">
        <f>IF($B10="","",IF(ภาคเรียนที่2!X9&gt;=69.5," ",IF(ภาคเรียนที่2!X9&gt;=49.5,"√",IF(ภาคเรียนที่2!X9&lt;49.5," "))))</f>
        <v xml:space="preserve"> </v>
      </c>
      <c r="K10" s="69" t="str">
        <f>IF($B10="","",IF(ภาคเรียนที่2!X9&lt;49.5,"√"," "))</f>
        <v>√</v>
      </c>
      <c r="L10" s="67" t="str">
        <f>สรุปผลการประเมิน!M9</f>
        <v xml:space="preserve"> </v>
      </c>
      <c r="M10" s="68" t="str">
        <f>สรุปผลการประเมิน!P9</f>
        <v xml:space="preserve"> </v>
      </c>
      <c r="N10" s="68" t="str">
        <f>สรุปผลการประเมิน!S9</f>
        <v xml:space="preserve"> </v>
      </c>
      <c r="O10" s="69" t="str">
        <f>สรุปผลการประเมิน!V9</f>
        <v>√</v>
      </c>
      <c r="P10" s="64"/>
    </row>
    <row r="11" spans="1:16">
      <c r="A11" s="62" t="str">
        <f>IF(รายชื่อสมาชิก!A9="","",รายชื่อสมาชิก!A9&amp; "  " )</f>
        <v xml:space="preserve">5  </v>
      </c>
      <c r="B11" s="187" t="str">
        <f>IF(รายชื่อสมาชิก!D9="","",รายชื่อสมาชิก!D9&amp; "  " )</f>
        <v xml:space="preserve">เด็กชายอธิชา  นัยรัตน์  </v>
      </c>
      <c r="C11" s="284"/>
      <c r="D11" s="67" t="str">
        <f>IF($B11="","",IF(ภาคเรียนที่1!X10&gt;=79.5,"√"," "))</f>
        <v xml:space="preserve"> </v>
      </c>
      <c r="E11" s="68" t="str">
        <f>IF($B11="","",IF(ภาคเรียนที่1!X10&gt;=79.5," ",IF(ภาคเรียนที่1!X10&gt;=69.5,"√",IF(ภาคเรียนที่1!X10&lt;69.5," "))))</f>
        <v xml:space="preserve"> </v>
      </c>
      <c r="F11" s="68" t="str">
        <f>IF($B11="","",IF(ภาคเรียนที่1!X10&gt;=69.5," ",IF(ภาคเรียนที่1!X10&gt;=49.5,"√",IF(ภาคเรียนที่1!X10&lt;49.5," "))))</f>
        <v xml:space="preserve"> </v>
      </c>
      <c r="G11" s="69" t="str">
        <f>IF($B11="","",IF(ภาคเรียนที่1!X10&lt;49.5,"√"," "))</f>
        <v>√</v>
      </c>
      <c r="H11" s="67" t="str">
        <f>IF($B11="","",IF(ภาคเรียนที่2!X10&gt;=79.5,"√"," "))</f>
        <v xml:space="preserve"> </v>
      </c>
      <c r="I11" s="68" t="str">
        <f>IF($B11="","",IF(ภาคเรียนที่2!X10&gt;=79.5," ",IF(ภาคเรียนที่2!X10&gt;=69.5,"√",IF(ภาคเรียนที่2!X10&lt;69.5," "))))</f>
        <v xml:space="preserve"> </v>
      </c>
      <c r="J11" s="68" t="str">
        <f>IF($B11="","",IF(ภาคเรียนที่2!X10&gt;=69.5," ",IF(ภาคเรียนที่2!X10&gt;=49.5,"√",IF(ภาคเรียนที่2!X10&lt;49.5," "))))</f>
        <v xml:space="preserve"> </v>
      </c>
      <c r="K11" s="69" t="str">
        <f>IF($B11="","",IF(ภาคเรียนที่2!X10&lt;49.5,"√"," "))</f>
        <v>√</v>
      </c>
      <c r="L11" s="67" t="str">
        <f>สรุปผลการประเมิน!M10</f>
        <v xml:space="preserve"> </v>
      </c>
      <c r="M11" s="68" t="str">
        <f>สรุปผลการประเมิน!P10</f>
        <v xml:space="preserve"> </v>
      </c>
      <c r="N11" s="68" t="str">
        <f>สรุปผลการประเมิน!S10</f>
        <v xml:space="preserve"> </v>
      </c>
      <c r="O11" s="69" t="str">
        <f>สรุปผลการประเมิน!V10</f>
        <v>√</v>
      </c>
      <c r="P11" s="64"/>
    </row>
    <row r="12" spans="1:16">
      <c r="A12" s="62" t="str">
        <f>IF(รายชื่อสมาชิก!A10="","",รายชื่อสมาชิก!A10&amp; "  " )</f>
        <v xml:space="preserve">6  </v>
      </c>
      <c r="B12" s="187" t="str">
        <f>IF(รายชื่อสมาชิก!D10="","",รายชื่อสมาชิก!D10&amp; "  " )</f>
        <v xml:space="preserve">เด็กชายดนัยเทพ ปังกลาง  </v>
      </c>
      <c r="C12" s="284"/>
      <c r="D12" s="67" t="str">
        <f>IF($B12="","",IF(ภาคเรียนที่1!X11&gt;=79.5,"√"," "))</f>
        <v xml:space="preserve"> </v>
      </c>
      <c r="E12" s="68" t="str">
        <f>IF($B12="","",IF(ภาคเรียนที่1!X11&gt;=79.5," ",IF(ภาคเรียนที่1!X11&gt;=69.5,"√",IF(ภาคเรียนที่1!X11&lt;69.5," "))))</f>
        <v xml:space="preserve"> </v>
      </c>
      <c r="F12" s="68" t="str">
        <f>IF($B12="","",IF(ภาคเรียนที่1!X11&gt;=69.5," ",IF(ภาคเรียนที่1!X11&gt;=49.5,"√",IF(ภาคเรียนที่1!X11&lt;49.5," "))))</f>
        <v xml:space="preserve"> </v>
      </c>
      <c r="G12" s="69" t="str">
        <f>IF($B12="","",IF(ภาคเรียนที่1!X11&lt;49.5,"√"," "))</f>
        <v>√</v>
      </c>
      <c r="H12" s="67" t="str">
        <f>IF($B12="","",IF(ภาคเรียนที่2!X11&gt;=79.5,"√"," "))</f>
        <v xml:space="preserve"> </v>
      </c>
      <c r="I12" s="68" t="str">
        <f>IF($B12="","",IF(ภาคเรียนที่2!X11&gt;=79.5," ",IF(ภาคเรียนที่2!X11&gt;=69.5,"√",IF(ภาคเรียนที่2!X11&lt;69.5," "))))</f>
        <v xml:space="preserve"> </v>
      </c>
      <c r="J12" s="68" t="str">
        <f>IF($B12="","",IF(ภาคเรียนที่2!X11&gt;=69.5," ",IF(ภาคเรียนที่2!X11&gt;=49.5,"√",IF(ภาคเรียนที่2!X11&lt;49.5," "))))</f>
        <v xml:space="preserve"> </v>
      </c>
      <c r="K12" s="69" t="str">
        <f>IF($B12="","",IF(ภาคเรียนที่2!X11&lt;49.5,"√"," "))</f>
        <v>√</v>
      </c>
      <c r="L12" s="67" t="str">
        <f>สรุปผลการประเมิน!M11</f>
        <v xml:space="preserve"> </v>
      </c>
      <c r="M12" s="68" t="str">
        <f>สรุปผลการประเมิน!P11</f>
        <v xml:space="preserve"> </v>
      </c>
      <c r="N12" s="68" t="str">
        <f>สรุปผลการประเมิน!S11</f>
        <v xml:space="preserve"> </v>
      </c>
      <c r="O12" s="69" t="str">
        <f>สรุปผลการประเมิน!V11</f>
        <v>√</v>
      </c>
      <c r="P12" s="64"/>
    </row>
    <row r="13" spans="1:16">
      <c r="A13" s="62" t="str">
        <f>IF(รายชื่อสมาชิก!A11="","",รายชื่อสมาชิก!A11&amp; "  " )</f>
        <v xml:space="preserve">7  </v>
      </c>
      <c r="B13" s="187" t="str">
        <f>IF(รายชื่อสมาชิก!D11="","",รายชื่อสมาชิก!D11&amp; "  " )</f>
        <v xml:space="preserve">เด็กชายชญานนท์ รัตนบุรี  </v>
      </c>
      <c r="C13" s="284"/>
      <c r="D13" s="67" t="str">
        <f>IF($B13="","",IF(ภาคเรียนที่1!X12&gt;=79.5,"√"," "))</f>
        <v xml:space="preserve"> </v>
      </c>
      <c r="E13" s="68" t="str">
        <f>IF($B13="","",IF(ภาคเรียนที่1!X12&gt;=79.5," ",IF(ภาคเรียนที่1!X12&gt;=69.5,"√",IF(ภาคเรียนที่1!X12&lt;69.5," "))))</f>
        <v xml:space="preserve"> </v>
      </c>
      <c r="F13" s="68" t="str">
        <f>IF($B13="","",IF(ภาคเรียนที่1!X12&gt;=69.5," ",IF(ภาคเรียนที่1!X12&gt;=49.5,"√",IF(ภาคเรียนที่1!X12&lt;49.5," "))))</f>
        <v xml:space="preserve"> </v>
      </c>
      <c r="G13" s="69" t="str">
        <f>IF($B13="","",IF(ภาคเรียนที่1!X12&lt;49.5,"√"," "))</f>
        <v>√</v>
      </c>
      <c r="H13" s="67" t="str">
        <f>IF($B13="","",IF(ภาคเรียนที่2!X12&gt;=79.5,"√"," "))</f>
        <v xml:space="preserve"> </v>
      </c>
      <c r="I13" s="68" t="str">
        <f>IF($B13="","",IF(ภาคเรียนที่2!X12&gt;=79.5," ",IF(ภาคเรียนที่2!X12&gt;=69.5,"√",IF(ภาคเรียนที่2!X12&lt;69.5," "))))</f>
        <v xml:space="preserve"> </v>
      </c>
      <c r="J13" s="68" t="str">
        <f>IF($B13="","",IF(ภาคเรียนที่2!X12&gt;=69.5," ",IF(ภาคเรียนที่2!X12&gt;=49.5,"√",IF(ภาคเรียนที่2!X12&lt;49.5," "))))</f>
        <v xml:space="preserve"> </v>
      </c>
      <c r="K13" s="69" t="str">
        <f>IF($B13="","",IF(ภาคเรียนที่2!X12&lt;49.5,"√"," "))</f>
        <v>√</v>
      </c>
      <c r="L13" s="67" t="str">
        <f>สรุปผลการประเมิน!M12</f>
        <v xml:space="preserve"> </v>
      </c>
      <c r="M13" s="68" t="str">
        <f>สรุปผลการประเมิน!P12</f>
        <v xml:space="preserve"> </v>
      </c>
      <c r="N13" s="68" t="str">
        <f>สรุปผลการประเมิน!S12</f>
        <v xml:space="preserve"> </v>
      </c>
      <c r="O13" s="69" t="str">
        <f>สรุปผลการประเมิน!V12</f>
        <v>√</v>
      </c>
      <c r="P13" s="64"/>
    </row>
    <row r="14" spans="1:16">
      <c r="A14" s="62" t="str">
        <f>IF(รายชื่อสมาชิก!A12="","",รายชื่อสมาชิก!A12&amp; "  " )</f>
        <v xml:space="preserve">8  </v>
      </c>
      <c r="B14" s="187" t="str">
        <f>IF(รายชื่อสมาชิก!D12="","",รายชื่อสมาชิก!D12&amp; "  " )</f>
        <v xml:space="preserve">เด็กชายอัครพล เตโพธิ์  </v>
      </c>
      <c r="C14" s="284"/>
      <c r="D14" s="67" t="str">
        <f>IF($B14="","",IF(ภาคเรียนที่1!X13&gt;=79.5,"√"," "))</f>
        <v xml:space="preserve"> </v>
      </c>
      <c r="E14" s="68" t="str">
        <f>IF($B14="","",IF(ภาคเรียนที่1!X13&gt;=79.5," ",IF(ภาคเรียนที่1!X13&gt;=69.5,"√",IF(ภาคเรียนที่1!X13&lt;69.5," "))))</f>
        <v xml:space="preserve"> </v>
      </c>
      <c r="F14" s="68" t="str">
        <f>IF($B14="","",IF(ภาคเรียนที่1!X13&gt;=69.5," ",IF(ภาคเรียนที่1!X13&gt;=49.5,"√",IF(ภาคเรียนที่1!X13&lt;49.5," "))))</f>
        <v xml:space="preserve"> </v>
      </c>
      <c r="G14" s="69" t="str">
        <f>IF($B14="","",IF(ภาคเรียนที่1!X13&lt;49.5,"√"," "))</f>
        <v>√</v>
      </c>
      <c r="H14" s="67" t="str">
        <f>IF($B14="","",IF(ภาคเรียนที่2!X13&gt;=79.5,"√"," "))</f>
        <v xml:space="preserve"> </v>
      </c>
      <c r="I14" s="68" t="str">
        <f>IF($B14="","",IF(ภาคเรียนที่2!X13&gt;=79.5," ",IF(ภาคเรียนที่2!X13&gt;=69.5,"√",IF(ภาคเรียนที่2!X13&lt;69.5," "))))</f>
        <v xml:space="preserve"> </v>
      </c>
      <c r="J14" s="68" t="str">
        <f>IF($B14="","",IF(ภาคเรียนที่2!X13&gt;=69.5," ",IF(ภาคเรียนที่2!X13&gt;=49.5,"√",IF(ภาคเรียนที่2!X13&lt;49.5," "))))</f>
        <v xml:space="preserve"> </v>
      </c>
      <c r="K14" s="69" t="str">
        <f>IF($B14="","",IF(ภาคเรียนที่2!X13&lt;49.5,"√"," "))</f>
        <v>√</v>
      </c>
      <c r="L14" s="67" t="str">
        <f>สรุปผลการประเมิน!M13</f>
        <v xml:space="preserve"> </v>
      </c>
      <c r="M14" s="68" t="str">
        <f>สรุปผลการประเมิน!P13</f>
        <v xml:space="preserve"> </v>
      </c>
      <c r="N14" s="68" t="str">
        <f>สรุปผลการประเมิน!S13</f>
        <v xml:space="preserve"> </v>
      </c>
      <c r="O14" s="69" t="str">
        <f>สรุปผลการประเมิน!V13</f>
        <v>√</v>
      </c>
      <c r="P14" s="64"/>
    </row>
    <row r="15" spans="1:16">
      <c r="A15" s="62" t="str">
        <f>IF(รายชื่อสมาชิก!A13="","",รายชื่อสมาชิก!A13&amp; "  " )</f>
        <v xml:space="preserve">9  </v>
      </c>
      <c r="B15" s="187" t="str">
        <f>IF(รายชื่อสมาชิก!D13="","",รายชื่อสมาชิก!D13&amp; "  " )</f>
        <v xml:space="preserve">เด็กชายบัญญพนต์ แสนหลวง  </v>
      </c>
      <c r="C15" s="284"/>
      <c r="D15" s="67" t="str">
        <f>IF($B15="","",IF(ภาคเรียนที่1!X14&gt;=79.5,"√"," "))</f>
        <v xml:space="preserve"> </v>
      </c>
      <c r="E15" s="68" t="str">
        <f>IF($B15="","",IF(ภาคเรียนที่1!X14&gt;=79.5," ",IF(ภาคเรียนที่1!X14&gt;=69.5,"√",IF(ภาคเรียนที่1!X14&lt;69.5," "))))</f>
        <v xml:space="preserve"> </v>
      </c>
      <c r="F15" s="68" t="str">
        <f>IF($B15="","",IF(ภาคเรียนที่1!X14&gt;=69.5," ",IF(ภาคเรียนที่1!X14&gt;=49.5,"√",IF(ภาคเรียนที่1!X14&lt;49.5," "))))</f>
        <v xml:space="preserve"> </v>
      </c>
      <c r="G15" s="69" t="str">
        <f>IF($B15="","",IF(ภาคเรียนที่1!X14&lt;49.5,"√"," "))</f>
        <v>√</v>
      </c>
      <c r="H15" s="67" t="str">
        <f>IF($B15="","",IF(ภาคเรียนที่2!X14&gt;=79.5,"√"," "))</f>
        <v xml:space="preserve"> </v>
      </c>
      <c r="I15" s="68" t="str">
        <f>IF($B15="","",IF(ภาคเรียนที่2!X14&gt;=79.5," ",IF(ภาคเรียนที่2!X14&gt;=69.5,"√",IF(ภาคเรียนที่2!X14&lt;69.5," "))))</f>
        <v xml:space="preserve"> </v>
      </c>
      <c r="J15" s="68" t="str">
        <f>IF($B15="","",IF(ภาคเรียนที่2!X14&gt;=69.5," ",IF(ภาคเรียนที่2!X14&gt;=49.5,"√",IF(ภาคเรียนที่2!X14&lt;49.5," "))))</f>
        <v xml:space="preserve"> </v>
      </c>
      <c r="K15" s="69" t="str">
        <f>IF($B15="","",IF(ภาคเรียนที่2!X14&lt;49.5,"√"," "))</f>
        <v>√</v>
      </c>
      <c r="L15" s="67" t="str">
        <f>สรุปผลการประเมิน!M14</f>
        <v xml:space="preserve"> </v>
      </c>
      <c r="M15" s="68" t="str">
        <f>สรุปผลการประเมิน!P14</f>
        <v xml:space="preserve"> </v>
      </c>
      <c r="N15" s="68" t="str">
        <f>สรุปผลการประเมิน!S14</f>
        <v xml:space="preserve"> </v>
      </c>
      <c r="O15" s="69" t="str">
        <f>สรุปผลการประเมิน!V14</f>
        <v>√</v>
      </c>
      <c r="P15" s="64"/>
    </row>
    <row r="16" spans="1:16">
      <c r="A16" s="62" t="str">
        <f>IF(รายชื่อสมาชิก!A14="","",รายชื่อสมาชิก!A14&amp; "  " )</f>
        <v xml:space="preserve">10  </v>
      </c>
      <c r="B16" s="187" t="str">
        <f>IF(รายชื่อสมาชิก!D14="","",รายชื่อสมาชิก!D14&amp; "  " )</f>
        <v xml:space="preserve">เด็กชายติณณภพ ผาตะนนท์  </v>
      </c>
      <c r="C16" s="284"/>
      <c r="D16" s="67" t="str">
        <f>IF($B16="","",IF(ภาคเรียนที่1!X15&gt;=79.5,"√"," "))</f>
        <v xml:space="preserve"> </v>
      </c>
      <c r="E16" s="68" t="str">
        <f>IF($B16="","",IF(ภาคเรียนที่1!X15&gt;=79.5," ",IF(ภาคเรียนที่1!X15&gt;=69.5,"√",IF(ภาคเรียนที่1!X15&lt;69.5," "))))</f>
        <v xml:space="preserve"> </v>
      </c>
      <c r="F16" s="68" t="str">
        <f>IF($B16="","",IF(ภาคเรียนที่1!X15&gt;=69.5," ",IF(ภาคเรียนที่1!X15&gt;=49.5,"√",IF(ภาคเรียนที่1!X15&lt;49.5," "))))</f>
        <v xml:space="preserve"> </v>
      </c>
      <c r="G16" s="69" t="str">
        <f>IF($B16="","",IF(ภาคเรียนที่1!X15&lt;49.5,"√"," "))</f>
        <v>√</v>
      </c>
      <c r="H16" s="67" t="str">
        <f>IF($B16="","",IF(ภาคเรียนที่2!X15&gt;=79.5,"√"," "))</f>
        <v xml:space="preserve"> </v>
      </c>
      <c r="I16" s="68" t="str">
        <f>IF($B16="","",IF(ภาคเรียนที่2!X15&gt;=79.5," ",IF(ภาคเรียนที่2!X15&gt;=69.5,"√",IF(ภาคเรียนที่2!X15&lt;69.5," "))))</f>
        <v xml:space="preserve"> </v>
      </c>
      <c r="J16" s="68" t="str">
        <f>IF($B16="","",IF(ภาคเรียนที่2!X15&gt;=69.5," ",IF(ภาคเรียนที่2!X15&gt;=49.5,"√",IF(ภาคเรียนที่2!X15&lt;49.5," "))))</f>
        <v xml:space="preserve"> </v>
      </c>
      <c r="K16" s="69" t="str">
        <f>IF($B16="","",IF(ภาคเรียนที่2!X15&lt;49.5,"√"," "))</f>
        <v>√</v>
      </c>
      <c r="L16" s="67" t="str">
        <f>สรุปผลการประเมิน!M15</f>
        <v xml:space="preserve"> </v>
      </c>
      <c r="M16" s="68" t="str">
        <f>สรุปผลการประเมิน!P15</f>
        <v xml:space="preserve"> </v>
      </c>
      <c r="N16" s="68" t="str">
        <f>สรุปผลการประเมิน!S15</f>
        <v xml:space="preserve"> </v>
      </c>
      <c r="O16" s="69" t="str">
        <f>สรุปผลการประเมิน!V15</f>
        <v>√</v>
      </c>
      <c r="P16" s="64"/>
    </row>
    <row r="17" spans="1:16">
      <c r="A17" s="62" t="str">
        <f>IF(รายชื่อสมาชิก!A15="","",รายชื่อสมาชิก!A15&amp; "  " )</f>
        <v xml:space="preserve">11  </v>
      </c>
      <c r="B17" s="187" t="str">
        <f>IF(รายชื่อสมาชิก!D15="","",รายชื่อสมาชิก!D15&amp; "  " )</f>
        <v xml:space="preserve">เด็กหญิงลินดา วรจันทร์  </v>
      </c>
      <c r="C17" s="284"/>
      <c r="D17" s="67" t="str">
        <f>IF($B17="","",IF(ภาคเรียนที่1!X16&gt;=79.5,"√"," "))</f>
        <v xml:space="preserve"> </v>
      </c>
      <c r="E17" s="68" t="str">
        <f>IF($B17="","",IF(ภาคเรียนที่1!X16&gt;=79.5," ",IF(ภาคเรียนที่1!X16&gt;=69.5,"√",IF(ภาคเรียนที่1!X16&lt;69.5," "))))</f>
        <v xml:space="preserve"> </v>
      </c>
      <c r="F17" s="68" t="str">
        <f>IF($B17="","",IF(ภาคเรียนที่1!X16&gt;=69.5," ",IF(ภาคเรียนที่1!X16&gt;=49.5,"√",IF(ภาคเรียนที่1!X16&lt;49.5," "))))</f>
        <v xml:space="preserve"> </v>
      </c>
      <c r="G17" s="69" t="str">
        <f>IF($B17="","",IF(ภาคเรียนที่1!X16&lt;49.5,"√"," "))</f>
        <v>√</v>
      </c>
      <c r="H17" s="67" t="str">
        <f>IF($B17="","",IF(ภาคเรียนที่2!X16&gt;=79.5,"√"," "))</f>
        <v xml:space="preserve"> </v>
      </c>
      <c r="I17" s="68" t="str">
        <f>IF($B17="","",IF(ภาคเรียนที่2!X16&gt;=79.5," ",IF(ภาคเรียนที่2!X16&gt;=69.5,"√",IF(ภาคเรียนที่2!X16&lt;69.5," "))))</f>
        <v xml:space="preserve"> </v>
      </c>
      <c r="J17" s="68" t="str">
        <f>IF($B17="","",IF(ภาคเรียนที่2!X16&gt;=69.5," ",IF(ภาคเรียนที่2!X16&gt;=49.5,"√",IF(ภาคเรียนที่2!X16&lt;49.5," "))))</f>
        <v xml:space="preserve"> </v>
      </c>
      <c r="K17" s="69" t="str">
        <f>IF($B17="","",IF(ภาคเรียนที่2!X16&lt;49.5,"√"," "))</f>
        <v>√</v>
      </c>
      <c r="L17" s="67" t="str">
        <f>สรุปผลการประเมิน!M16</f>
        <v xml:space="preserve"> </v>
      </c>
      <c r="M17" s="68" t="str">
        <f>สรุปผลการประเมิน!P16</f>
        <v xml:space="preserve"> </v>
      </c>
      <c r="N17" s="68" t="str">
        <f>สรุปผลการประเมิน!S16</f>
        <v xml:space="preserve"> </v>
      </c>
      <c r="O17" s="69" t="str">
        <f>สรุปผลการประเมิน!V16</f>
        <v>√</v>
      </c>
      <c r="P17" s="64"/>
    </row>
    <row r="18" spans="1:16">
      <c r="A18" s="62" t="str">
        <f>IF(รายชื่อสมาชิก!A16="","",รายชื่อสมาชิก!A16&amp; "  " )</f>
        <v xml:space="preserve">12  </v>
      </c>
      <c r="B18" s="187" t="str">
        <f>IF(รายชื่อสมาชิก!D16="","",รายชื่อสมาชิก!D16&amp; "  " )</f>
        <v xml:space="preserve">เด็กหญิงกัญญรัตน์ หกขุนทด   </v>
      </c>
      <c r="C18" s="284"/>
      <c r="D18" s="67" t="str">
        <f>IF($B18="","",IF(ภาคเรียนที่1!X17&gt;=79.5,"√"," "))</f>
        <v xml:space="preserve"> </v>
      </c>
      <c r="E18" s="68" t="str">
        <f>IF($B18="","",IF(ภาคเรียนที่1!X17&gt;=79.5," ",IF(ภาคเรียนที่1!X17&gt;=69.5,"√",IF(ภาคเรียนที่1!X17&lt;69.5," "))))</f>
        <v xml:space="preserve"> </v>
      </c>
      <c r="F18" s="68" t="str">
        <f>IF($B18="","",IF(ภาคเรียนที่1!X17&gt;=69.5," ",IF(ภาคเรียนที่1!X17&gt;=49.5,"√",IF(ภาคเรียนที่1!X17&lt;49.5," "))))</f>
        <v xml:space="preserve"> </v>
      </c>
      <c r="G18" s="69" t="str">
        <f>IF($B18="","",IF(ภาคเรียนที่1!X17&lt;49.5,"√"," "))</f>
        <v>√</v>
      </c>
      <c r="H18" s="67" t="str">
        <f>IF($B18="","",IF(ภาคเรียนที่2!X17&gt;=79.5,"√"," "))</f>
        <v xml:space="preserve"> </v>
      </c>
      <c r="I18" s="68" t="str">
        <f>IF($B18="","",IF(ภาคเรียนที่2!X17&gt;=79.5," ",IF(ภาคเรียนที่2!X17&gt;=69.5,"√",IF(ภาคเรียนที่2!X17&lt;69.5," "))))</f>
        <v xml:space="preserve"> </v>
      </c>
      <c r="J18" s="68" t="str">
        <f>IF($B18="","",IF(ภาคเรียนที่2!X17&gt;=69.5," ",IF(ภาคเรียนที่2!X17&gt;=49.5,"√",IF(ภาคเรียนที่2!X17&lt;49.5," "))))</f>
        <v xml:space="preserve"> </v>
      </c>
      <c r="K18" s="69" t="str">
        <f>IF($B18="","",IF(ภาคเรียนที่2!X17&lt;49.5,"√"," "))</f>
        <v>√</v>
      </c>
      <c r="L18" s="67" t="str">
        <f>สรุปผลการประเมิน!M17</f>
        <v xml:space="preserve"> </v>
      </c>
      <c r="M18" s="68" t="str">
        <f>สรุปผลการประเมิน!P17</f>
        <v xml:space="preserve"> </v>
      </c>
      <c r="N18" s="68" t="str">
        <f>สรุปผลการประเมิน!S17</f>
        <v xml:space="preserve"> </v>
      </c>
      <c r="O18" s="69" t="str">
        <f>สรุปผลการประเมิน!V17</f>
        <v>√</v>
      </c>
      <c r="P18" s="64"/>
    </row>
    <row r="19" spans="1:16">
      <c r="A19" s="62" t="str">
        <f>IF(รายชื่อสมาชิก!A17="","",รายชื่อสมาชิก!A17&amp; "  " )</f>
        <v/>
      </c>
      <c r="B19" s="187" t="str">
        <f>IF(รายชื่อสมาชิก!D17="","",รายชื่อสมาชิก!D17&amp; "  " )</f>
        <v/>
      </c>
      <c r="C19" s="284"/>
      <c r="D19" s="67" t="str">
        <f>IF($B19="","",IF(ภาคเรียนที่1!X18&gt;=79.5,"√"," "))</f>
        <v/>
      </c>
      <c r="E19" s="68" t="str">
        <f>IF($B19="","",IF(ภาคเรียนที่1!X18&gt;=79.5," ",IF(ภาคเรียนที่1!X18&gt;=69.5,"√",IF(ภาคเรียนที่1!X18&lt;69.5," "))))</f>
        <v/>
      </c>
      <c r="F19" s="68" t="str">
        <f>IF($B19="","",IF(ภาคเรียนที่1!X18&gt;=69.5," ",IF(ภาคเรียนที่1!X18&gt;=49.5,"√",IF(ภาคเรียนที่1!X18&lt;49.5," "))))</f>
        <v/>
      </c>
      <c r="G19" s="69" t="str">
        <f>IF($B19="","",IF(ภาคเรียนที่1!X18&lt;49.5,"√"," "))</f>
        <v/>
      </c>
      <c r="H19" s="67" t="str">
        <f>IF($B19="","",IF(ภาคเรียนที่2!X18&gt;=79.5,"√"," "))</f>
        <v/>
      </c>
      <c r="I19" s="68" t="str">
        <f>IF($B19="","",IF(ภาคเรียนที่2!X18&gt;=79.5," ",IF(ภาคเรียนที่2!X18&gt;=69.5,"√",IF(ภาคเรียนที่2!X18&lt;69.5," "))))</f>
        <v/>
      </c>
      <c r="J19" s="68" t="str">
        <f>IF($B19="","",IF(ภาคเรียนที่2!X18&gt;=69.5," ",IF(ภาคเรียนที่2!X18&gt;=49.5,"√",IF(ภาคเรียนที่2!X18&lt;49.5," "))))</f>
        <v/>
      </c>
      <c r="K19" s="69" t="str">
        <f>IF($B19="","",IF(ภาคเรียนที่2!X18&lt;49.5,"√"," "))</f>
        <v/>
      </c>
      <c r="L19" s="67" t="str">
        <f>สรุปผลการประเมิน!M18</f>
        <v/>
      </c>
      <c r="M19" s="68" t="str">
        <f>สรุปผลการประเมิน!P18</f>
        <v/>
      </c>
      <c r="N19" s="68" t="str">
        <f>สรุปผลการประเมิน!S18</f>
        <v/>
      </c>
      <c r="O19" s="69" t="str">
        <f>สรุปผลการประเมิน!V18</f>
        <v/>
      </c>
      <c r="P19" s="64"/>
    </row>
    <row r="20" spans="1:16">
      <c r="A20" s="62" t="str">
        <f>IF(รายชื่อสมาชิก!A18="","",รายชื่อสมาชิก!A18&amp; "  " )</f>
        <v/>
      </c>
      <c r="B20" s="187" t="str">
        <f>IF(รายชื่อสมาชิก!D18="","",รายชื่อสมาชิก!D18&amp; "  " )</f>
        <v/>
      </c>
      <c r="C20" s="284"/>
      <c r="D20" s="67" t="str">
        <f>IF($B20="","",IF(ภาคเรียนที่1!X19&gt;=79.5,"√"," "))</f>
        <v/>
      </c>
      <c r="E20" s="68" t="str">
        <f>IF($B20="","",IF(ภาคเรียนที่1!X19&gt;=79.5," ",IF(ภาคเรียนที่1!X19&gt;=69.5,"√",IF(ภาคเรียนที่1!X19&lt;69.5," "))))</f>
        <v/>
      </c>
      <c r="F20" s="68" t="str">
        <f>IF($B20="","",IF(ภาคเรียนที่1!X19&gt;=69.5," ",IF(ภาคเรียนที่1!X19&gt;=49.5,"√",IF(ภาคเรียนที่1!X19&lt;49.5," "))))</f>
        <v/>
      </c>
      <c r="G20" s="69" t="str">
        <f>IF($B20="","",IF(ภาคเรียนที่1!X19&lt;49.5,"√"," "))</f>
        <v/>
      </c>
      <c r="H20" s="67" t="str">
        <f>IF($B20="","",IF(ภาคเรียนที่2!X19&gt;=79.5,"√"," "))</f>
        <v/>
      </c>
      <c r="I20" s="68" t="str">
        <f>IF($B20="","",IF(ภาคเรียนที่2!X19&gt;=79.5," ",IF(ภาคเรียนที่2!X19&gt;=69.5,"√",IF(ภาคเรียนที่2!X19&lt;69.5," "))))</f>
        <v/>
      </c>
      <c r="J20" s="68" t="str">
        <f>IF($B20="","",IF(ภาคเรียนที่2!X19&gt;=69.5," ",IF(ภาคเรียนที่2!X19&gt;=49.5,"√",IF(ภาคเรียนที่2!X19&lt;49.5," "))))</f>
        <v/>
      </c>
      <c r="K20" s="69" t="str">
        <f>IF($B20="","",IF(ภาคเรียนที่2!X19&lt;49.5,"√"," "))</f>
        <v/>
      </c>
      <c r="L20" s="67" t="str">
        <f>สรุปผลการประเมิน!M19</f>
        <v/>
      </c>
      <c r="M20" s="68" t="str">
        <f>สรุปผลการประเมิน!P19</f>
        <v/>
      </c>
      <c r="N20" s="68" t="str">
        <f>สรุปผลการประเมิน!S19</f>
        <v/>
      </c>
      <c r="O20" s="69" t="str">
        <f>สรุปผลการประเมิน!V19</f>
        <v/>
      </c>
      <c r="P20" s="64"/>
    </row>
    <row r="21" spans="1:16">
      <c r="A21" s="62" t="str">
        <f>IF(รายชื่อสมาชิก!A19="","",รายชื่อสมาชิก!A19&amp; "  " )</f>
        <v/>
      </c>
      <c r="B21" s="187" t="str">
        <f>IF(รายชื่อสมาชิก!D19="","",รายชื่อสมาชิก!D19&amp; "  " )</f>
        <v/>
      </c>
      <c r="C21" s="284"/>
      <c r="D21" s="67" t="str">
        <f>IF($B21="","",IF(ภาคเรียนที่1!X20&gt;=79.5,"√"," "))</f>
        <v/>
      </c>
      <c r="E21" s="68" t="str">
        <f>IF($B21="","",IF(ภาคเรียนที่1!X20&gt;=79.5," ",IF(ภาคเรียนที่1!X20&gt;=69.5,"√",IF(ภาคเรียนที่1!X20&lt;69.5," "))))</f>
        <v/>
      </c>
      <c r="F21" s="68" t="str">
        <f>IF($B21="","",IF(ภาคเรียนที่1!X20&gt;=69.5," ",IF(ภาคเรียนที่1!X20&gt;=49.5,"√",IF(ภาคเรียนที่1!X20&lt;49.5," "))))</f>
        <v/>
      </c>
      <c r="G21" s="69" t="str">
        <f>IF($B21="","",IF(ภาคเรียนที่1!X20&lt;49.5,"√"," "))</f>
        <v/>
      </c>
      <c r="H21" s="67" t="str">
        <f>IF($B21="","",IF(ภาคเรียนที่2!X20&gt;=79.5,"√"," "))</f>
        <v/>
      </c>
      <c r="I21" s="68" t="str">
        <f>IF($B21="","",IF(ภาคเรียนที่2!X20&gt;=79.5," ",IF(ภาคเรียนที่2!X20&gt;=69.5,"√",IF(ภาคเรียนที่2!X20&lt;69.5," "))))</f>
        <v/>
      </c>
      <c r="J21" s="68" t="str">
        <f>IF($B21="","",IF(ภาคเรียนที่2!X20&gt;=69.5," ",IF(ภาคเรียนที่2!X20&gt;=49.5,"√",IF(ภาคเรียนที่2!X20&lt;49.5," "))))</f>
        <v/>
      </c>
      <c r="K21" s="69" t="str">
        <f>IF($B21="","",IF(ภาคเรียนที่2!X20&lt;49.5,"√"," "))</f>
        <v/>
      </c>
      <c r="L21" s="67" t="str">
        <f>สรุปผลการประเมิน!M20</f>
        <v/>
      </c>
      <c r="M21" s="68" t="str">
        <f>สรุปผลการประเมิน!P20</f>
        <v/>
      </c>
      <c r="N21" s="68" t="str">
        <f>สรุปผลการประเมิน!S20</f>
        <v/>
      </c>
      <c r="O21" s="69" t="str">
        <f>สรุปผลการประเมิน!V20</f>
        <v/>
      </c>
      <c r="P21" s="64"/>
    </row>
    <row r="22" spans="1:16">
      <c r="A22" s="62" t="str">
        <f>IF(รายชื่อสมาชิก!A20="","",รายชื่อสมาชิก!A20&amp; "  " )</f>
        <v/>
      </c>
      <c r="B22" s="187" t="str">
        <f>IF(รายชื่อสมาชิก!D20="","",รายชื่อสมาชิก!D20&amp; "  " )</f>
        <v/>
      </c>
      <c r="C22" s="284"/>
      <c r="D22" s="67" t="str">
        <f>IF($B22="","",IF(ภาคเรียนที่1!X21&gt;=79.5,"√"," "))</f>
        <v/>
      </c>
      <c r="E22" s="68" t="str">
        <f>IF($B22="","",IF(ภาคเรียนที่1!X21&gt;=79.5," ",IF(ภาคเรียนที่1!X21&gt;=69.5,"√",IF(ภาคเรียนที่1!X21&lt;69.5," "))))</f>
        <v/>
      </c>
      <c r="F22" s="68" t="str">
        <f>IF($B22="","",IF(ภาคเรียนที่1!X21&gt;=69.5," ",IF(ภาคเรียนที่1!X21&gt;=49.5,"√",IF(ภาคเรียนที่1!X21&lt;49.5," "))))</f>
        <v/>
      </c>
      <c r="G22" s="69" t="str">
        <f>IF($B22="","",IF(ภาคเรียนที่1!X21&lt;49.5,"√"," "))</f>
        <v/>
      </c>
      <c r="H22" s="67" t="str">
        <f>IF($B22="","",IF(ภาคเรียนที่2!X21&gt;=79.5,"√"," "))</f>
        <v/>
      </c>
      <c r="I22" s="68" t="str">
        <f>IF($B22="","",IF(ภาคเรียนที่2!X21&gt;=79.5," ",IF(ภาคเรียนที่2!X21&gt;=69.5,"√",IF(ภาคเรียนที่2!X21&lt;69.5," "))))</f>
        <v/>
      </c>
      <c r="J22" s="68" t="str">
        <f>IF($B22="","",IF(ภาคเรียนที่2!X21&gt;=69.5," ",IF(ภาคเรียนที่2!X21&gt;=49.5,"√",IF(ภาคเรียนที่2!X21&lt;49.5," "))))</f>
        <v/>
      </c>
      <c r="K22" s="69" t="str">
        <f>IF($B22="","",IF(ภาคเรียนที่2!X21&lt;49.5,"√"," "))</f>
        <v/>
      </c>
      <c r="L22" s="67" t="str">
        <f>สรุปผลการประเมิน!M21</f>
        <v/>
      </c>
      <c r="M22" s="68" t="str">
        <f>สรุปผลการประเมิน!P21</f>
        <v/>
      </c>
      <c r="N22" s="68" t="str">
        <f>สรุปผลการประเมิน!S21</f>
        <v/>
      </c>
      <c r="O22" s="69" t="str">
        <f>สรุปผลการประเมิน!V21</f>
        <v/>
      </c>
      <c r="P22" s="64"/>
    </row>
    <row r="23" spans="1:16">
      <c r="A23" s="62" t="str">
        <f>IF(รายชื่อสมาชิก!A21="","",รายชื่อสมาชิก!A21&amp; "  " )</f>
        <v/>
      </c>
      <c r="B23" s="187" t="str">
        <f>IF(รายชื่อสมาชิก!D21="","",รายชื่อสมาชิก!D21&amp; "  " )</f>
        <v/>
      </c>
      <c r="C23" s="284"/>
      <c r="D23" s="67" t="str">
        <f>IF($B23="","",IF(ภาคเรียนที่1!X22&gt;=79.5,"√"," "))</f>
        <v/>
      </c>
      <c r="E23" s="68" t="str">
        <f>IF($B23="","",IF(ภาคเรียนที่1!X22&gt;=79.5," ",IF(ภาคเรียนที่1!X22&gt;=69.5,"√",IF(ภาคเรียนที่1!X22&lt;69.5," "))))</f>
        <v/>
      </c>
      <c r="F23" s="68" t="str">
        <f>IF($B23="","",IF(ภาคเรียนที่1!X22&gt;=69.5," ",IF(ภาคเรียนที่1!X22&gt;=49.5,"√",IF(ภาคเรียนที่1!X22&lt;49.5," "))))</f>
        <v/>
      </c>
      <c r="G23" s="69" t="str">
        <f>IF($B23="","",IF(ภาคเรียนที่1!X22&lt;49.5,"√"," "))</f>
        <v/>
      </c>
      <c r="H23" s="67" t="str">
        <f>IF($B23="","",IF(ภาคเรียนที่2!X22&gt;=79.5,"√"," "))</f>
        <v/>
      </c>
      <c r="I23" s="68" t="str">
        <f>IF($B23="","",IF(ภาคเรียนที่2!X22&gt;=79.5," ",IF(ภาคเรียนที่2!X22&gt;=69.5,"√",IF(ภาคเรียนที่2!X22&lt;69.5," "))))</f>
        <v/>
      </c>
      <c r="J23" s="68" t="str">
        <f>IF($B23="","",IF(ภาคเรียนที่2!X22&gt;=69.5," ",IF(ภาคเรียนที่2!X22&gt;=49.5,"√",IF(ภาคเรียนที่2!X22&lt;49.5," "))))</f>
        <v/>
      </c>
      <c r="K23" s="69" t="str">
        <f>IF($B23="","",IF(ภาคเรียนที่2!X22&lt;49.5,"√"," "))</f>
        <v/>
      </c>
      <c r="L23" s="67" t="str">
        <f>สรุปผลการประเมิน!M22</f>
        <v/>
      </c>
      <c r="M23" s="68" t="str">
        <f>สรุปผลการประเมิน!P22</f>
        <v/>
      </c>
      <c r="N23" s="68" t="str">
        <f>สรุปผลการประเมิน!S22</f>
        <v/>
      </c>
      <c r="O23" s="69" t="str">
        <f>สรุปผลการประเมิน!V22</f>
        <v/>
      </c>
      <c r="P23" s="64"/>
    </row>
    <row r="24" spans="1:16">
      <c r="A24" s="62" t="str">
        <f>IF(รายชื่อสมาชิก!A22="","",รายชื่อสมาชิก!A22&amp; "  " )</f>
        <v/>
      </c>
      <c r="B24" s="187" t="str">
        <f>IF(รายชื่อสมาชิก!D22="","",รายชื่อสมาชิก!D22&amp; "  " )</f>
        <v/>
      </c>
      <c r="C24" s="284"/>
      <c r="D24" s="67" t="str">
        <f>IF($B24="","",IF(ภาคเรียนที่1!X23&gt;=79.5,"√"," "))</f>
        <v/>
      </c>
      <c r="E24" s="68" t="str">
        <f>IF($B24="","",IF(ภาคเรียนที่1!X23&gt;=79.5," ",IF(ภาคเรียนที่1!X23&gt;=69.5,"√",IF(ภาคเรียนที่1!X23&lt;69.5," "))))</f>
        <v/>
      </c>
      <c r="F24" s="68" t="str">
        <f>IF($B24="","",IF(ภาคเรียนที่1!X23&gt;=69.5," ",IF(ภาคเรียนที่1!X23&gt;=49.5,"√",IF(ภาคเรียนที่1!X23&lt;49.5," "))))</f>
        <v/>
      </c>
      <c r="G24" s="69" t="str">
        <f>IF($B24="","",IF(ภาคเรียนที่1!X23&lt;49.5,"√"," "))</f>
        <v/>
      </c>
      <c r="H24" s="67" t="str">
        <f>IF($B24="","",IF(ภาคเรียนที่2!X23&gt;=79.5,"√"," "))</f>
        <v/>
      </c>
      <c r="I24" s="68" t="str">
        <f>IF($B24="","",IF(ภาคเรียนที่2!X23&gt;=79.5," ",IF(ภาคเรียนที่2!X23&gt;=69.5,"√",IF(ภาคเรียนที่2!X23&lt;69.5," "))))</f>
        <v/>
      </c>
      <c r="J24" s="68" t="str">
        <f>IF($B24="","",IF(ภาคเรียนที่2!X23&gt;=69.5," ",IF(ภาคเรียนที่2!X23&gt;=49.5,"√",IF(ภาคเรียนที่2!X23&lt;49.5," "))))</f>
        <v/>
      </c>
      <c r="K24" s="69" t="str">
        <f>IF($B24="","",IF(ภาคเรียนที่2!X23&lt;49.5,"√"," "))</f>
        <v/>
      </c>
      <c r="L24" s="67" t="str">
        <f>สรุปผลการประเมิน!M23</f>
        <v/>
      </c>
      <c r="M24" s="68" t="str">
        <f>สรุปผลการประเมิน!P23</f>
        <v/>
      </c>
      <c r="N24" s="68" t="str">
        <f>สรุปผลการประเมิน!S23</f>
        <v/>
      </c>
      <c r="O24" s="69" t="str">
        <f>สรุปผลการประเมิน!V23</f>
        <v/>
      </c>
      <c r="P24" s="64"/>
    </row>
    <row r="25" spans="1:16">
      <c r="A25" s="62" t="str">
        <f>IF(รายชื่อสมาชิก!A23="","",รายชื่อสมาชิก!A23&amp; "  " )</f>
        <v/>
      </c>
      <c r="B25" s="187" t="str">
        <f>IF(รายชื่อสมาชิก!D23="","",รายชื่อสมาชิก!D23&amp; "  " )</f>
        <v/>
      </c>
      <c r="C25" s="284"/>
      <c r="D25" s="67" t="str">
        <f>IF($B25="","",IF(ภาคเรียนที่1!X24&gt;=79.5,"√"," "))</f>
        <v/>
      </c>
      <c r="E25" s="68" t="str">
        <f>IF($B25="","",IF(ภาคเรียนที่1!X24&gt;=79.5," ",IF(ภาคเรียนที่1!X24&gt;=69.5,"√",IF(ภาคเรียนที่1!X24&lt;69.5," "))))</f>
        <v/>
      </c>
      <c r="F25" s="68" t="str">
        <f>IF($B25="","",IF(ภาคเรียนที่1!X24&gt;=69.5," ",IF(ภาคเรียนที่1!X24&gt;=49.5,"√",IF(ภาคเรียนที่1!X24&lt;49.5," "))))</f>
        <v/>
      </c>
      <c r="G25" s="69" t="str">
        <f>IF($B25="","",IF(ภาคเรียนที่1!X24&lt;49.5,"√"," "))</f>
        <v/>
      </c>
      <c r="H25" s="67" t="str">
        <f>IF($B25="","",IF(ภาคเรียนที่2!X24&gt;=79.5,"√"," "))</f>
        <v/>
      </c>
      <c r="I25" s="68" t="str">
        <f>IF($B25="","",IF(ภาคเรียนที่2!X24&gt;=79.5," ",IF(ภาคเรียนที่2!X24&gt;=69.5,"√",IF(ภาคเรียนที่2!X24&lt;69.5," "))))</f>
        <v/>
      </c>
      <c r="J25" s="68" t="str">
        <f>IF($B25="","",IF(ภาคเรียนที่2!X24&gt;=69.5," ",IF(ภาคเรียนที่2!X24&gt;=49.5,"√",IF(ภาคเรียนที่2!X24&lt;49.5," "))))</f>
        <v/>
      </c>
      <c r="K25" s="69" t="str">
        <f>IF($B25="","",IF(ภาคเรียนที่2!X24&lt;49.5,"√"," "))</f>
        <v/>
      </c>
      <c r="L25" s="67" t="str">
        <f>สรุปผลการประเมิน!M24</f>
        <v/>
      </c>
      <c r="M25" s="68" t="str">
        <f>สรุปผลการประเมิน!P24</f>
        <v/>
      </c>
      <c r="N25" s="68" t="str">
        <f>สรุปผลการประเมิน!S24</f>
        <v/>
      </c>
      <c r="O25" s="69" t="str">
        <f>สรุปผลการประเมิน!V24</f>
        <v/>
      </c>
      <c r="P25" s="64"/>
    </row>
    <row r="26" spans="1:16">
      <c r="A26" s="62" t="str">
        <f>IF(รายชื่อสมาชิก!A24="","",รายชื่อสมาชิก!A24&amp; "  " )</f>
        <v/>
      </c>
      <c r="B26" s="187" t="str">
        <f>IF(รายชื่อสมาชิก!D24="","",รายชื่อสมาชิก!D24&amp; "  " )</f>
        <v/>
      </c>
      <c r="C26" s="284"/>
      <c r="D26" s="67" t="str">
        <f>IF($B26="","",IF(ภาคเรียนที่1!X25&gt;=79.5,"√"," "))</f>
        <v/>
      </c>
      <c r="E26" s="68" t="str">
        <f>IF($B26="","",IF(ภาคเรียนที่1!X25&gt;=79.5," ",IF(ภาคเรียนที่1!X25&gt;=69.5,"√",IF(ภาคเรียนที่1!X25&lt;69.5," "))))</f>
        <v/>
      </c>
      <c r="F26" s="68" t="str">
        <f>IF($B26="","",IF(ภาคเรียนที่1!X25&gt;=69.5," ",IF(ภาคเรียนที่1!X25&gt;=49.5,"√",IF(ภาคเรียนที่1!X25&lt;49.5," "))))</f>
        <v/>
      </c>
      <c r="G26" s="69" t="str">
        <f>IF($B26="","",IF(ภาคเรียนที่1!X25&lt;49.5,"√"," "))</f>
        <v/>
      </c>
      <c r="H26" s="67" t="str">
        <f>IF($B26="","",IF(ภาคเรียนที่2!X25&gt;=79.5,"√"," "))</f>
        <v/>
      </c>
      <c r="I26" s="68" t="str">
        <f>IF($B26="","",IF(ภาคเรียนที่2!X25&gt;=79.5," ",IF(ภาคเรียนที่2!X25&gt;=69.5,"√",IF(ภาคเรียนที่2!X25&lt;69.5," "))))</f>
        <v/>
      </c>
      <c r="J26" s="68" t="str">
        <f>IF($B26="","",IF(ภาคเรียนที่2!X25&gt;=69.5," ",IF(ภาคเรียนที่2!X25&gt;=49.5,"√",IF(ภาคเรียนที่2!X25&lt;49.5," "))))</f>
        <v/>
      </c>
      <c r="K26" s="69" t="str">
        <f>IF($B26="","",IF(ภาคเรียนที่2!X25&lt;49.5,"√"," "))</f>
        <v/>
      </c>
      <c r="L26" s="67" t="str">
        <f>สรุปผลการประเมิน!M25</f>
        <v/>
      </c>
      <c r="M26" s="68" t="str">
        <f>สรุปผลการประเมิน!P25</f>
        <v/>
      </c>
      <c r="N26" s="68" t="str">
        <f>สรุปผลการประเมิน!S25</f>
        <v/>
      </c>
      <c r="O26" s="69" t="str">
        <f>สรุปผลการประเมิน!V25</f>
        <v/>
      </c>
      <c r="P26" s="64"/>
    </row>
    <row r="27" spans="1:16">
      <c r="A27" s="62" t="str">
        <f>IF(รายชื่อสมาชิก!A25="","",รายชื่อสมาชิก!A25&amp; "  " )</f>
        <v/>
      </c>
      <c r="B27" s="187" t="str">
        <f>IF(รายชื่อสมาชิก!D25="","",รายชื่อสมาชิก!D25&amp; "  " )</f>
        <v/>
      </c>
      <c r="C27" s="284"/>
      <c r="D27" s="67" t="str">
        <f>IF($B27="","",IF(ภาคเรียนที่1!X26&gt;=79.5,"√"," "))</f>
        <v/>
      </c>
      <c r="E27" s="68" t="str">
        <f>IF($B27="","",IF(ภาคเรียนที่1!X26&gt;=79.5," ",IF(ภาคเรียนที่1!X26&gt;=69.5,"√",IF(ภาคเรียนที่1!X26&lt;69.5," "))))</f>
        <v/>
      </c>
      <c r="F27" s="68" t="str">
        <f>IF($B27="","",IF(ภาคเรียนที่1!X26&gt;=69.5," ",IF(ภาคเรียนที่1!X26&gt;=49.5,"√",IF(ภาคเรียนที่1!X26&lt;49.5," "))))</f>
        <v/>
      </c>
      <c r="G27" s="69" t="str">
        <f>IF($B27="","",IF(ภาคเรียนที่1!X26&lt;49.5,"√"," "))</f>
        <v/>
      </c>
      <c r="H27" s="67" t="str">
        <f>IF($B27="","",IF(ภาคเรียนที่2!X26&gt;=79.5,"√"," "))</f>
        <v/>
      </c>
      <c r="I27" s="68" t="str">
        <f>IF($B27="","",IF(ภาคเรียนที่2!X26&gt;=79.5," ",IF(ภาคเรียนที่2!X26&gt;=69.5,"√",IF(ภาคเรียนที่2!X26&lt;69.5," "))))</f>
        <v/>
      </c>
      <c r="J27" s="68" t="str">
        <f>IF($B27="","",IF(ภาคเรียนที่2!X26&gt;=69.5," ",IF(ภาคเรียนที่2!X26&gt;=49.5,"√",IF(ภาคเรียนที่2!X26&lt;49.5," "))))</f>
        <v/>
      </c>
      <c r="K27" s="69" t="str">
        <f>IF($B27="","",IF(ภาคเรียนที่2!X26&lt;49.5,"√"," "))</f>
        <v/>
      </c>
      <c r="L27" s="67" t="str">
        <f>สรุปผลการประเมิน!M26</f>
        <v/>
      </c>
      <c r="M27" s="68" t="str">
        <f>สรุปผลการประเมิน!P26</f>
        <v/>
      </c>
      <c r="N27" s="68" t="str">
        <f>สรุปผลการประเมิน!S26</f>
        <v/>
      </c>
      <c r="O27" s="69" t="str">
        <f>สรุปผลการประเมิน!V26</f>
        <v/>
      </c>
      <c r="P27" s="64"/>
    </row>
    <row r="28" spans="1:16">
      <c r="A28" s="62" t="str">
        <f>IF(รายชื่อสมาชิก!A26="","",รายชื่อสมาชิก!A26&amp; "  " )</f>
        <v/>
      </c>
      <c r="B28" s="187" t="str">
        <f>IF(รายชื่อสมาชิก!D26="","",รายชื่อสมาชิก!D26&amp; "  " )</f>
        <v/>
      </c>
      <c r="C28" s="284"/>
      <c r="D28" s="67" t="str">
        <f>IF($B28="","",IF(ภาคเรียนที่1!X27&gt;=79.5,"√"," "))</f>
        <v/>
      </c>
      <c r="E28" s="68" t="str">
        <f>IF($B28="","",IF(ภาคเรียนที่1!X27&gt;=79.5," ",IF(ภาคเรียนที่1!X27&gt;=69.5,"√",IF(ภาคเรียนที่1!X27&lt;69.5," "))))</f>
        <v/>
      </c>
      <c r="F28" s="68" t="str">
        <f>IF($B28="","",IF(ภาคเรียนที่1!X27&gt;=69.5," ",IF(ภาคเรียนที่1!X27&gt;=49.5,"√",IF(ภาคเรียนที่1!X27&lt;49.5," "))))</f>
        <v/>
      </c>
      <c r="G28" s="69" t="str">
        <f>IF($B28="","",IF(ภาคเรียนที่1!X27&lt;49.5,"√"," "))</f>
        <v/>
      </c>
      <c r="H28" s="67" t="str">
        <f>IF($B28="","",IF(ภาคเรียนที่2!X27&gt;=79.5,"√"," "))</f>
        <v/>
      </c>
      <c r="I28" s="68" t="str">
        <f>IF($B28="","",IF(ภาคเรียนที่2!X27&gt;=79.5," ",IF(ภาคเรียนที่2!X27&gt;=69.5,"√",IF(ภาคเรียนที่2!X27&lt;69.5," "))))</f>
        <v/>
      </c>
      <c r="J28" s="68" t="str">
        <f>IF($B28="","",IF(ภาคเรียนที่2!X27&gt;=69.5," ",IF(ภาคเรียนที่2!X27&gt;=49.5,"√",IF(ภาคเรียนที่2!X27&lt;49.5," "))))</f>
        <v/>
      </c>
      <c r="K28" s="69" t="str">
        <f>IF($B28="","",IF(ภาคเรียนที่2!X27&lt;49.5,"√"," "))</f>
        <v/>
      </c>
      <c r="L28" s="67" t="str">
        <f>สรุปผลการประเมิน!M27</f>
        <v/>
      </c>
      <c r="M28" s="68" t="str">
        <f>สรุปผลการประเมิน!P27</f>
        <v/>
      </c>
      <c r="N28" s="68" t="str">
        <f>สรุปผลการประเมิน!S27</f>
        <v/>
      </c>
      <c r="O28" s="69" t="str">
        <f>สรุปผลการประเมิน!V27</f>
        <v/>
      </c>
      <c r="P28" s="64"/>
    </row>
    <row r="29" spans="1:16" ht="21.6" thickBot="1">
      <c r="A29" s="63"/>
      <c r="B29" s="216"/>
      <c r="C29" s="309"/>
      <c r="D29" s="67" t="str">
        <f>IF($B29="","",IF(ภาคเรียนที่1!X28&gt;=79.5,"√"," "))</f>
        <v/>
      </c>
      <c r="E29" s="68" t="str">
        <f>IF($B29="","",IF(ภาคเรียนที่1!X28&gt;=79.5," ",IF(ภาคเรียนที่1!X28&gt;=69.5,"√",IF(ภาคเรียนที่1!X28&lt;69.5," "))))</f>
        <v/>
      </c>
      <c r="F29" s="68" t="str">
        <f>IF($B29="","",IF(ภาคเรียนที่1!X28&gt;=69.5," ",IF(ภาคเรียนที่1!X28&gt;=49.5,"√",IF(ภาคเรียนที่1!X28&lt;49.5," "))))</f>
        <v/>
      </c>
      <c r="G29" s="69" t="str">
        <f>IF($B29="","",IF(ภาคเรียนที่1!X28&lt;49.5,"√"," "))</f>
        <v/>
      </c>
      <c r="H29" s="67" t="str">
        <f>IF($B29="","",IF(ภาคเรียนที่2!X28&gt;=79.5,"√"," "))</f>
        <v/>
      </c>
      <c r="I29" s="68" t="str">
        <f>IF($B29="","",IF(ภาคเรียนที่2!X28&gt;=79.5," ",IF(ภาคเรียนที่2!X28&gt;=69.5,"√",IF(ภาคเรียนที่2!X28&lt;69.5," "))))</f>
        <v/>
      </c>
      <c r="J29" s="68" t="str">
        <f>IF($B29="","",IF(ภาคเรียนที่2!X28&gt;=69.5," ",IF(ภาคเรียนที่2!X28&gt;=49.5,"√",IF(ภาคเรียนที่2!X28&lt;49.5," "))))</f>
        <v/>
      </c>
      <c r="K29" s="69" t="str">
        <f>IF($B29="","",IF(ภาคเรียนที่2!X28&lt;49.5,"√"," "))</f>
        <v/>
      </c>
      <c r="L29" s="74"/>
      <c r="M29" s="75"/>
      <c r="N29" s="72" t="str">
        <f>สรุปผลการประเมิน!S28</f>
        <v/>
      </c>
      <c r="O29" s="73" t="str">
        <f>สรุปผลการประเมิน!V28</f>
        <v/>
      </c>
      <c r="P29" s="71"/>
    </row>
    <row r="30" spans="1:16" ht="21.6" thickBot="1">
      <c r="A30" s="300" t="s">
        <v>453</v>
      </c>
      <c r="B30" s="301"/>
      <c r="C30" s="301"/>
      <c r="D30" s="76">
        <f>COUNTIF(D7:D29,"√")</f>
        <v>0</v>
      </c>
      <c r="E30" s="77">
        <f t="shared" ref="E30:G30" si="0">COUNTIF(E7:E29,"√")</f>
        <v>0</v>
      </c>
      <c r="F30" s="77">
        <f t="shared" si="0"/>
        <v>0</v>
      </c>
      <c r="G30" s="79">
        <f t="shared" si="0"/>
        <v>12</v>
      </c>
      <c r="H30" s="76">
        <f t="shared" ref="H30" si="1">COUNTIF(H7:H29,"√")</f>
        <v>0</v>
      </c>
      <c r="I30" s="77">
        <f t="shared" ref="I30" si="2">COUNTIF(I7:I29,"√")</f>
        <v>0</v>
      </c>
      <c r="J30" s="77">
        <f t="shared" ref="J30" si="3">COUNTIF(J7:J29,"√")</f>
        <v>0</v>
      </c>
      <c r="K30" s="79">
        <f t="shared" ref="K30" si="4">COUNTIF(K7:K29,"√")</f>
        <v>12</v>
      </c>
      <c r="L30" s="76">
        <f t="shared" ref="L30" si="5">COUNTIF(L7:L29,"√")</f>
        <v>0</v>
      </c>
      <c r="M30" s="77">
        <f t="shared" ref="M30" si="6">COUNTIF(M7:M29,"√")</f>
        <v>0</v>
      </c>
      <c r="N30" s="77">
        <f t="shared" ref="N30" si="7">COUNTIF(N7:N29,"√")</f>
        <v>0</v>
      </c>
      <c r="O30" s="78">
        <f t="shared" ref="O30" si="8">COUNTIF(O7:O29,"√")</f>
        <v>12</v>
      </c>
      <c r="P30" s="80"/>
    </row>
    <row r="31" spans="1:16" ht="21.6" thickBot="1">
      <c r="A31" s="101"/>
      <c r="B31" s="102"/>
      <c r="C31" s="108" t="s">
        <v>23</v>
      </c>
      <c r="D31" s="230"/>
      <c r="E31" s="230"/>
      <c r="F31" s="230"/>
      <c r="G31" s="230"/>
      <c r="H31" s="230"/>
      <c r="I31" s="230"/>
      <c r="J31" s="230"/>
      <c r="K31" s="230"/>
      <c r="L31" s="296" t="s">
        <v>469</v>
      </c>
      <c r="M31" s="296"/>
      <c r="N31" s="296"/>
      <c r="O31" s="296"/>
      <c r="P31" s="297"/>
    </row>
    <row r="32" spans="1:16">
      <c r="A32" s="103"/>
      <c r="D32" s="237" t="str">
        <f>IF(ปก!H10="","","( " &amp; ปก!H10 &amp; " )")</f>
        <v>( นางวรวรรณ์ ศรีเพชร )</v>
      </c>
      <c r="E32" s="237"/>
      <c r="F32" s="237"/>
      <c r="G32" s="237"/>
      <c r="H32" s="237"/>
      <c r="I32" s="237"/>
      <c r="J32" s="237"/>
      <c r="K32" s="237"/>
      <c r="P32" s="104"/>
    </row>
    <row r="33" spans="1:16">
      <c r="A33" s="103"/>
      <c r="P33" s="104"/>
    </row>
    <row r="34" spans="1:16" ht="21.6" thickBot="1">
      <c r="A34" s="103"/>
      <c r="C34" s="109" t="s">
        <v>23</v>
      </c>
      <c r="D34" s="295"/>
      <c r="E34" s="295"/>
      <c r="F34" s="295"/>
      <c r="G34" s="295"/>
      <c r="H34" s="295"/>
      <c r="I34" s="295"/>
      <c r="J34" s="295"/>
      <c r="K34" s="295"/>
      <c r="L34" s="298" t="s">
        <v>469</v>
      </c>
      <c r="M34" s="298"/>
      <c r="N34" s="298"/>
      <c r="O34" s="298"/>
      <c r="P34" s="299"/>
    </row>
    <row r="35" spans="1:16" ht="21.6" thickBot="1">
      <c r="A35" s="105"/>
      <c r="B35" s="106"/>
      <c r="C35" s="106"/>
      <c r="D35" s="230" t="str">
        <f>IF(ปก!H11="","","( " &amp; ปก!H11 &amp; " )")</f>
        <v/>
      </c>
      <c r="E35" s="230"/>
      <c r="F35" s="230"/>
      <c r="G35" s="230"/>
      <c r="H35" s="230"/>
      <c r="I35" s="230"/>
      <c r="J35" s="230"/>
      <c r="K35" s="230"/>
      <c r="L35" s="106"/>
      <c r="M35" s="106"/>
      <c r="N35" s="106"/>
      <c r="O35" s="106"/>
      <c r="P35" s="107"/>
    </row>
  </sheetData>
  <sheetProtection algorithmName="SHA-512" hashValue="jUtSDws/aK51mHKRlDlXUdHHuiKQtXWqMSfK43ZHxQ8zmaNhGjaVbrcfkRTE6Oa5DeHUH2PdHTkpRb77h2/mfA==" saltValue="kK9/NJCoP+6ft3+TGULzxg==" spinCount="100000" sheet="1" objects="1" scenarios="1"/>
  <mergeCells count="45">
    <mergeCell ref="A1:H1"/>
    <mergeCell ref="D2:J2"/>
    <mergeCell ref="K2:P2"/>
    <mergeCell ref="D3:O3"/>
    <mergeCell ref="D4:G4"/>
    <mergeCell ref="H4:K4"/>
    <mergeCell ref="L4:O4"/>
    <mergeCell ref="A2:B2"/>
    <mergeCell ref="B9:C9"/>
    <mergeCell ref="B8:C8"/>
    <mergeCell ref="B7:C7"/>
    <mergeCell ref="A3:A6"/>
    <mergeCell ref="B3:C6"/>
    <mergeCell ref="B14:C14"/>
    <mergeCell ref="B13:C13"/>
    <mergeCell ref="B12:C12"/>
    <mergeCell ref="B11:C11"/>
    <mergeCell ref="B10:C10"/>
    <mergeCell ref="B19:C19"/>
    <mergeCell ref="B18:C18"/>
    <mergeCell ref="B17:C17"/>
    <mergeCell ref="B16:C16"/>
    <mergeCell ref="B15:C15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D31:K31"/>
    <mergeCell ref="D34:K34"/>
    <mergeCell ref="D35:K35"/>
    <mergeCell ref="L31:P31"/>
    <mergeCell ref="L34:P34"/>
    <mergeCell ref="D32:K3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2025-10-03T04:18:19Z</cp:lastPrinted>
  <dcterms:created xsi:type="dcterms:W3CDTF">2019-10-07T02:51:46Z</dcterms:created>
  <dcterms:modified xsi:type="dcterms:W3CDTF">2025-10-03T04:25:19Z</dcterms:modified>
</cp:coreProperties>
</file>